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B13" lockStructure="1"/>
  <bookViews>
    <workbookView xWindow="-60" yWindow="-60" windowWidth="19376" windowHeight="10570" tabRatio="483"/>
  </bookViews>
  <sheets>
    <sheet name="記入項目" sheetId="32" r:id="rId1"/>
    <sheet name="使用許可申請書" sheetId="13" r:id="rId2"/>
    <sheet name="使用許可書" sheetId="37" r:id="rId3"/>
    <sheet name="料金表" sheetId="36" state="hidden" r:id="rId4"/>
  </sheets>
  <definedNames>
    <definedName name="_xlnm.Print_Area" localSheetId="2">使用許可書!$B$2:$K$48</definedName>
    <definedName name="_xlnm.Print_Area" localSheetId="1">使用許可申請書!$B$2:$K$40</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37" l="1"/>
  <c r="D21" i="13"/>
  <c r="I13" i="37" l="1"/>
  <c r="D32" i="37" l="1"/>
  <c r="D32" i="13"/>
  <c r="D31" i="37"/>
  <c r="D31" i="13"/>
  <c r="I30" i="37"/>
  <c r="I30" i="13"/>
  <c r="D30" i="37"/>
  <c r="D30" i="13"/>
  <c r="D29" i="37"/>
  <c r="D29" i="13"/>
  <c r="J27" i="37"/>
  <c r="J27" i="13"/>
  <c r="I27" i="37"/>
  <c r="I27" i="13"/>
  <c r="H27" i="37"/>
  <c r="H27" i="13"/>
  <c r="G27" i="37"/>
  <c r="G27" i="13"/>
  <c r="F27" i="37"/>
  <c r="F27" i="13"/>
  <c r="E27" i="37"/>
  <c r="E27" i="13"/>
  <c r="J26" i="37"/>
  <c r="J26" i="13"/>
  <c r="I26" i="37"/>
  <c r="I26" i="13"/>
  <c r="H26" i="37"/>
  <c r="H26" i="13"/>
  <c r="G26" i="37"/>
  <c r="G26" i="13"/>
  <c r="F26" i="37"/>
  <c r="F26" i="13"/>
  <c r="E26" i="37"/>
  <c r="E26" i="13"/>
  <c r="J25" i="37"/>
  <c r="J25" i="13"/>
  <c r="I25" i="37"/>
  <c r="I25" i="13"/>
  <c r="H25" i="37"/>
  <c r="H25" i="13"/>
  <c r="G25" i="37"/>
  <c r="G25" i="13"/>
  <c r="F25" i="37"/>
  <c r="F25" i="13"/>
  <c r="E25" i="37"/>
  <c r="E25" i="13"/>
  <c r="J24" i="37"/>
  <c r="J24" i="13"/>
  <c r="I24" i="37"/>
  <c r="I28" i="37" s="1"/>
  <c r="I24" i="13"/>
  <c r="H24" i="37"/>
  <c r="H28" i="37" s="1"/>
  <c r="H24" i="13"/>
  <c r="G24" i="37"/>
  <c r="G24" i="13"/>
  <c r="F24" i="37"/>
  <c r="F24" i="13"/>
  <c r="E24" i="37"/>
  <c r="E24" i="13"/>
  <c r="D22" i="37"/>
  <c r="D22" i="13"/>
  <c r="D20" i="37"/>
  <c r="D20" i="13"/>
  <c r="D19" i="37"/>
  <c r="D19" i="13"/>
  <c r="D18" i="37"/>
  <c r="D18" i="13"/>
  <c r="G17" i="37"/>
  <c r="G17" i="13"/>
  <c r="D17" i="37"/>
  <c r="D17" i="13"/>
  <c r="G16" i="37"/>
  <c r="G16" i="13"/>
  <c r="D16" i="37"/>
  <c r="J16" i="37" s="1"/>
  <c r="D16" i="13"/>
  <c r="D14" i="37"/>
  <c r="E14" i="13"/>
  <c r="I13" i="13"/>
  <c r="I10" i="37"/>
  <c r="I10" i="13"/>
  <c r="D10" i="37"/>
  <c r="E10" i="13"/>
  <c r="D12" i="37"/>
  <c r="E12" i="13"/>
  <c r="D9" i="37"/>
  <c r="E9" i="13"/>
  <c r="E8" i="37"/>
  <c r="F8" i="13"/>
  <c r="I7" i="37"/>
  <c r="I7" i="13"/>
  <c r="D7" i="37"/>
  <c r="E7" i="13"/>
  <c r="I4" i="37"/>
  <c r="I4" i="13"/>
  <c r="J3" i="37"/>
  <c r="J3" i="13"/>
  <c r="E28" i="37" l="1"/>
  <c r="G28" i="37"/>
  <c r="K26" i="37"/>
  <c r="J28" i="37"/>
  <c r="K27" i="37"/>
  <c r="F28" i="37"/>
  <c r="K25" i="37"/>
  <c r="K24" i="37"/>
  <c r="Q2" i="32" l="1"/>
  <c r="K28" i="37" l="1"/>
  <c r="K28" i="13"/>
  <c r="B39" i="13"/>
  <c r="B40" i="13"/>
  <c r="B38" i="13"/>
  <c r="A1" i="36" l="1"/>
  <c r="T3" i="32" l="1"/>
  <c r="G3" i="32"/>
  <c r="G15" i="32"/>
  <c r="G14" i="32"/>
  <c r="AF20" i="32"/>
  <c r="AF14" i="32"/>
  <c r="AF8" i="32"/>
  <c r="Q14" i="32"/>
  <c r="Q10" i="32"/>
  <c r="AF19" i="32"/>
  <c r="AF11" i="32"/>
  <c r="Q20" i="32"/>
  <c r="Q13" i="32"/>
  <c r="Q8" i="32"/>
  <c r="Q16" i="32"/>
  <c r="Q17" i="32"/>
  <c r="Q18" i="32"/>
  <c r="AF13" i="32"/>
  <c r="AF10" i="32"/>
  <c r="Q12" i="32"/>
  <c r="AF17" i="32"/>
  <c r="Q15" i="32"/>
  <c r="Q9" i="32"/>
  <c r="AF12" i="32"/>
  <c r="AF15" i="32"/>
  <c r="AF18" i="32"/>
  <c r="Q19" i="32"/>
  <c r="AF16" i="32"/>
  <c r="AF9" i="32"/>
  <c r="Q11" i="32"/>
  <c r="F28" i="13" l="1"/>
  <c r="H28" i="13"/>
  <c r="G28" i="13"/>
  <c r="J28" i="13"/>
  <c r="K27" i="13"/>
  <c r="J16" i="13"/>
  <c r="E28" i="13"/>
  <c r="I28" i="13"/>
  <c r="K25" i="13"/>
  <c r="K26" i="13"/>
  <c r="K24" i="13"/>
  <c r="Q3" i="32"/>
  <c r="I35" i="13" l="1"/>
  <c r="I35" i="37"/>
</calcChain>
</file>

<file path=xl/sharedStrings.xml><?xml version="1.0" encoding="utf-8"?>
<sst xmlns="http://schemas.openxmlformats.org/spreadsheetml/2006/main" count="338" uniqueCount="170">
  <si>
    <t>郵便番号</t>
    <rPh sb="0" eb="4">
      <t>ユウビンバンゴウ</t>
    </rPh>
    <phoneticPr fontId="4"/>
  </si>
  <si>
    <t>申請日</t>
    <rPh sb="0" eb="2">
      <t>シンセイ</t>
    </rPh>
    <rPh sb="2" eb="3">
      <t>ヒ</t>
    </rPh>
    <phoneticPr fontId="4"/>
  </si>
  <si>
    <t>申請者</t>
  </si>
  <si>
    <t>団体名</t>
    <rPh sb="0" eb="1">
      <t>ダン</t>
    </rPh>
    <rPh sb="1" eb="2">
      <t>カラダ</t>
    </rPh>
    <rPh sb="2" eb="3">
      <t>メイ</t>
    </rPh>
    <phoneticPr fontId="8"/>
  </si>
  <si>
    <t>住所</t>
    <rPh sb="0" eb="1">
      <t>スミ</t>
    </rPh>
    <rPh sb="1" eb="2">
      <t>ショ</t>
    </rPh>
    <phoneticPr fontId="8"/>
  </si>
  <si>
    <t>フリガナ</t>
  </si>
  <si>
    <t>代表者氏名</t>
    <rPh sb="0" eb="3">
      <t>ダイヒョウシャ</t>
    </rPh>
    <rPh sb="3" eb="5">
      <t>シメイ</t>
    </rPh>
    <phoneticPr fontId="8"/>
  </si>
  <si>
    <t>電話</t>
    <rPh sb="0" eb="1">
      <t>デン</t>
    </rPh>
    <rPh sb="1" eb="2">
      <t>ハナシ</t>
    </rPh>
    <phoneticPr fontId="8"/>
  </si>
  <si>
    <t>携帯</t>
    <rPh sb="0" eb="1">
      <t>ケイ</t>
    </rPh>
    <rPh sb="1" eb="2">
      <t>オビ</t>
    </rPh>
    <phoneticPr fontId="8"/>
  </si>
  <si>
    <t>団体区分</t>
    <rPh sb="0" eb="2">
      <t>ダンタイ</t>
    </rPh>
    <rPh sb="2" eb="4">
      <t>クブン</t>
    </rPh>
    <phoneticPr fontId="4"/>
  </si>
  <si>
    <t>利用区分</t>
    <rPh sb="0" eb="2">
      <t>リヨウ</t>
    </rPh>
    <rPh sb="2" eb="4">
      <t>クブン</t>
    </rPh>
    <phoneticPr fontId="4"/>
  </si>
  <si>
    <t>一般</t>
  </si>
  <si>
    <t>利用料計算用</t>
    <rPh sb="0" eb="3">
      <t>リヨウリョウ</t>
    </rPh>
    <rPh sb="3" eb="5">
      <t>ケイサン</t>
    </rPh>
    <rPh sb="5" eb="6">
      <t>ヨウ</t>
    </rPh>
    <phoneticPr fontId="4"/>
  </si>
  <si>
    <t>使用開始日時</t>
    <rPh sb="0" eb="2">
      <t>シヨウ</t>
    </rPh>
    <rPh sb="2" eb="4">
      <t>カイシ</t>
    </rPh>
    <rPh sb="4" eb="6">
      <t>ニチジ</t>
    </rPh>
    <phoneticPr fontId="4"/>
  </si>
  <si>
    <t>使用終了日時</t>
    <rPh sb="0" eb="2">
      <t>シヨウ</t>
    </rPh>
    <rPh sb="2" eb="4">
      <t>シュウリョウ</t>
    </rPh>
    <rPh sb="4" eb="6">
      <t>ニチジ</t>
    </rPh>
    <phoneticPr fontId="4"/>
  </si>
  <si>
    <t>5割減免</t>
  </si>
  <si>
    <t>使用施設</t>
    <rPh sb="0" eb="1">
      <t>シ</t>
    </rPh>
    <rPh sb="1" eb="2">
      <t>モチイル</t>
    </rPh>
    <rPh sb="2" eb="3">
      <t>セ</t>
    </rPh>
    <rPh sb="3" eb="4">
      <t>モウケル</t>
    </rPh>
    <phoneticPr fontId="8"/>
  </si>
  <si>
    <t>野外</t>
    <rPh sb="0" eb="1">
      <t>ヤ</t>
    </rPh>
    <rPh sb="1" eb="2">
      <t>ソト</t>
    </rPh>
    <phoneticPr fontId="8"/>
  </si>
  <si>
    <t>野外テーブル</t>
    <phoneticPr fontId="4"/>
  </si>
  <si>
    <t>全額免除</t>
  </si>
  <si>
    <t>自炊場</t>
    <phoneticPr fontId="4"/>
  </si>
  <si>
    <t>営利</t>
  </si>
  <si>
    <t>グラウンド</t>
    <phoneticPr fontId="4"/>
  </si>
  <si>
    <t>使用しない</t>
  </si>
  <si>
    <t>ファイヤー場</t>
    <phoneticPr fontId="4"/>
  </si>
  <si>
    <t>ＰＡ広場</t>
    <phoneticPr fontId="4"/>
  </si>
  <si>
    <t>活動</t>
    <rPh sb="0" eb="1">
      <t>カツ</t>
    </rPh>
    <rPh sb="1" eb="2">
      <t>ドウ</t>
    </rPh>
    <phoneticPr fontId="8"/>
  </si>
  <si>
    <t>2階集会室</t>
    <phoneticPr fontId="4"/>
  </si>
  <si>
    <t>1階会議室</t>
    <phoneticPr fontId="4"/>
  </si>
  <si>
    <t>クラフトハウス</t>
    <phoneticPr fontId="4"/>
  </si>
  <si>
    <t>宿泊</t>
    <rPh sb="0" eb="1">
      <t>ヤド</t>
    </rPh>
    <rPh sb="1" eb="2">
      <t>ハク</t>
    </rPh>
    <phoneticPr fontId="8"/>
  </si>
  <si>
    <t>アーチハウス</t>
    <phoneticPr fontId="4"/>
  </si>
  <si>
    <t xml:space="preserve">赤 </t>
    <rPh sb="0" eb="1">
      <t>アカ</t>
    </rPh>
    <phoneticPr fontId="4"/>
  </si>
  <si>
    <t xml:space="preserve">青 </t>
    <rPh sb="0" eb="1">
      <t>アオ</t>
    </rPh>
    <phoneticPr fontId="4"/>
  </si>
  <si>
    <t>緑</t>
    <rPh sb="0" eb="1">
      <t>ミドリ</t>
    </rPh>
    <phoneticPr fontId="4"/>
  </si>
  <si>
    <t xml:space="preserve">黄 </t>
    <rPh sb="0" eb="1">
      <t>キ</t>
    </rPh>
    <phoneticPr fontId="4"/>
  </si>
  <si>
    <t xml:space="preserve">ネコ </t>
    <phoneticPr fontId="4"/>
  </si>
  <si>
    <t>テントサイト</t>
    <phoneticPr fontId="4"/>
  </si>
  <si>
    <t>←使用する場合に必要数を入力</t>
    <rPh sb="1" eb="3">
      <t>シヨウ</t>
    </rPh>
    <rPh sb="5" eb="7">
      <t>バアイ</t>
    </rPh>
    <rPh sb="8" eb="11">
      <t>ヒツヨウスウ</t>
    </rPh>
    <rPh sb="12" eb="14">
      <t>ニュウリョク</t>
    </rPh>
    <phoneticPr fontId="8"/>
  </si>
  <si>
    <t>本館宿泊室</t>
    <phoneticPr fontId="4"/>
  </si>
  <si>
    <t>本館2階</t>
    <phoneticPr fontId="4"/>
  </si>
  <si>
    <t>使用内容</t>
    <rPh sb="0" eb="1">
      <t>シ</t>
    </rPh>
    <rPh sb="1" eb="2">
      <t>ヨウ</t>
    </rPh>
    <rPh sb="2" eb="3">
      <t>ウチ</t>
    </rPh>
    <rPh sb="3" eb="4">
      <t>カタチ</t>
    </rPh>
    <phoneticPr fontId="4"/>
  </si>
  <si>
    <t>使用当日の責任者</t>
    <rPh sb="0" eb="2">
      <t>シヨウ</t>
    </rPh>
    <rPh sb="2" eb="4">
      <t>トウジツ</t>
    </rPh>
    <rPh sb="5" eb="8">
      <t>セキニンシャ</t>
    </rPh>
    <phoneticPr fontId="8"/>
  </si>
  <si>
    <t>住　所</t>
    <rPh sb="0" eb="1">
      <t>スミ</t>
    </rPh>
    <rPh sb="2" eb="3">
      <t>ショ</t>
    </rPh>
    <phoneticPr fontId="4"/>
  </si>
  <si>
    <t>氏　名</t>
    <rPh sb="0" eb="1">
      <t>シ</t>
    </rPh>
    <rPh sb="2" eb="3">
      <t>メイ</t>
    </rPh>
    <phoneticPr fontId="4"/>
  </si>
  <si>
    <t>電  話</t>
    <rPh sb="0" eb="1">
      <t>デン</t>
    </rPh>
    <rPh sb="3" eb="4">
      <t>ハナシ</t>
    </rPh>
    <phoneticPr fontId="4"/>
  </si>
  <si>
    <t>備考</t>
    <rPh sb="0" eb="1">
      <t>ソナエ</t>
    </rPh>
    <rPh sb="1" eb="2">
      <t>コウ</t>
    </rPh>
    <phoneticPr fontId="4"/>
  </si>
  <si>
    <t>利用人数</t>
    <rPh sb="0" eb="2">
      <t>リヨウ</t>
    </rPh>
    <rPh sb="2" eb="4">
      <t>ニンズウ</t>
    </rPh>
    <phoneticPr fontId="4"/>
  </si>
  <si>
    <t>合計</t>
    <rPh sb="0" eb="2">
      <t>ゴウケイ</t>
    </rPh>
    <phoneticPr fontId="8"/>
  </si>
  <si>
    <t>※利用区分で金額が変ります。</t>
    <rPh sb="1" eb="3">
      <t>リヨウ</t>
    </rPh>
    <rPh sb="3" eb="5">
      <t>クブン</t>
    </rPh>
    <rPh sb="6" eb="8">
      <t>キンガク</t>
    </rPh>
    <rPh sb="9" eb="10">
      <t>カワ</t>
    </rPh>
    <phoneticPr fontId="4"/>
  </si>
  <si>
    <t>区分</t>
    <rPh sb="0" eb="2">
      <t>クブン</t>
    </rPh>
    <phoneticPr fontId="8"/>
  </si>
  <si>
    <t>市                    内</t>
    <rPh sb="0" eb="1">
      <t>シ</t>
    </rPh>
    <rPh sb="21" eb="22">
      <t>ウチ</t>
    </rPh>
    <phoneticPr fontId="4"/>
  </si>
  <si>
    <t>市                      外</t>
    <rPh sb="0" eb="1">
      <t>シ</t>
    </rPh>
    <rPh sb="23" eb="24">
      <t>ソト</t>
    </rPh>
    <phoneticPr fontId="4"/>
  </si>
  <si>
    <t>乳児 （０円）</t>
    <rPh sb="0" eb="2">
      <t>ニュウジ</t>
    </rPh>
    <rPh sb="5" eb="6">
      <t>エン</t>
    </rPh>
    <phoneticPr fontId="4"/>
  </si>
  <si>
    <t>乳児 （０円）</t>
    <rPh sb="0" eb="2">
      <t>ニュウジ</t>
    </rPh>
    <phoneticPr fontId="4"/>
  </si>
  <si>
    <t>０～２才</t>
    <rPh sb="3" eb="4">
      <t>サイ</t>
    </rPh>
    <phoneticPr fontId="4"/>
  </si>
  <si>
    <t>幼児（３～６才）</t>
    <rPh sb="0" eb="2">
      <t>ヨウジ</t>
    </rPh>
    <rPh sb="6" eb="7">
      <t>サイ</t>
    </rPh>
    <phoneticPr fontId="4"/>
  </si>
  <si>
    <t>小学生</t>
    <rPh sb="0" eb="3">
      <t>ショウガクセイ</t>
    </rPh>
    <phoneticPr fontId="4"/>
  </si>
  <si>
    <t>中学生</t>
    <rPh sb="0" eb="3">
      <t>チュウガクセイ</t>
    </rPh>
    <phoneticPr fontId="4"/>
  </si>
  <si>
    <t>高・大生</t>
    <phoneticPr fontId="4"/>
  </si>
  <si>
    <t>大人</t>
    <phoneticPr fontId="4"/>
  </si>
  <si>
    <t>料金</t>
    <rPh sb="0" eb="2">
      <t>リョウキン</t>
    </rPh>
    <phoneticPr fontId="8"/>
  </si>
  <si>
    <t>男</t>
    <rPh sb="0" eb="1">
      <t>オトコ</t>
    </rPh>
    <phoneticPr fontId="8"/>
  </si>
  <si>
    <t>女</t>
    <rPh sb="0" eb="1">
      <t>オンナ</t>
    </rPh>
    <phoneticPr fontId="8"/>
  </si>
  <si>
    <t>１日目</t>
    <rPh sb="1" eb="3">
      <t>ニチメ</t>
    </rPh>
    <phoneticPr fontId="4"/>
  </si>
  <si>
    <t>日帰り
(日中)</t>
    <rPh sb="0" eb="2">
      <t>ヒガエ</t>
    </rPh>
    <rPh sb="5" eb="7">
      <t>ニッチュウ</t>
    </rPh>
    <phoneticPr fontId="8"/>
  </si>
  <si>
    <t>テント宿泊
日帰り(夜間)</t>
    <rPh sb="3" eb="5">
      <t>シュクハク</t>
    </rPh>
    <rPh sb="6" eb="8">
      <t>ヒガエ</t>
    </rPh>
    <rPh sb="10" eb="12">
      <t>ヤカン</t>
    </rPh>
    <phoneticPr fontId="8"/>
  </si>
  <si>
    <t>市内</t>
    <rPh sb="0" eb="2">
      <t>シナイ</t>
    </rPh>
    <phoneticPr fontId="4"/>
  </si>
  <si>
    <t>施設宿泊</t>
    <rPh sb="0" eb="2">
      <t>シセツ</t>
    </rPh>
    <rPh sb="2" eb="4">
      <t>シュクハク</t>
    </rPh>
    <phoneticPr fontId="8"/>
  </si>
  <si>
    <t>乳児 （０～２歳）</t>
    <rPh sb="0" eb="2">
      <t>ニュウジ</t>
    </rPh>
    <rPh sb="7" eb="8">
      <t>サイ</t>
    </rPh>
    <phoneticPr fontId="4"/>
  </si>
  <si>
    <t>こ ど も (３歳～中学生）</t>
    <rPh sb="8" eb="9">
      <t>サイ</t>
    </rPh>
    <rPh sb="10" eb="13">
      <t>チュウガクセイ</t>
    </rPh>
    <phoneticPr fontId="4"/>
  </si>
  <si>
    <t>大          人</t>
    <rPh sb="0" eb="1">
      <t>ダイ</t>
    </rPh>
    <rPh sb="11" eb="12">
      <t>ヒト</t>
    </rPh>
    <phoneticPr fontId="4"/>
  </si>
  <si>
    <t>２日目</t>
    <rPh sb="1" eb="3">
      <t>ニチメ</t>
    </rPh>
    <phoneticPr fontId="4"/>
  </si>
  <si>
    <t>乳児</t>
    <rPh sb="0" eb="2">
      <t>ニュウジ</t>
    </rPh>
    <phoneticPr fontId="4"/>
  </si>
  <si>
    <t>幼児</t>
    <rPh sb="0" eb="2">
      <t>ヨウジ</t>
    </rPh>
    <phoneticPr fontId="4"/>
  </si>
  <si>
    <t>３日目</t>
    <rPh sb="1" eb="3">
      <t>ニチメ</t>
    </rPh>
    <phoneticPr fontId="4"/>
  </si>
  <si>
    <t>市外</t>
    <rPh sb="0" eb="2">
      <t>シガイ</t>
    </rPh>
    <phoneticPr fontId="4"/>
  </si>
  <si>
    <t>４日目</t>
    <rPh sb="1" eb="3">
      <t>ニチメ</t>
    </rPh>
    <phoneticPr fontId="4"/>
  </si>
  <si>
    <t>５日目</t>
    <rPh sb="1" eb="3">
      <t>ニチメ</t>
    </rPh>
    <phoneticPr fontId="4"/>
  </si>
  <si>
    <t>様式第１号（第２条関係）</t>
    <phoneticPr fontId="4"/>
  </si>
  <si>
    <t>許可 第</t>
    <rPh sb="0" eb="2">
      <t>キョカ</t>
    </rPh>
    <rPh sb="3" eb="4">
      <t>ダイ</t>
    </rPh>
    <phoneticPr fontId="8"/>
  </si>
  <si>
    <t>号</t>
    <phoneticPr fontId="4"/>
  </si>
  <si>
    <t>大東市立野外活動センター使用許可申請書</t>
    <rPh sb="0" eb="4">
      <t>ダイトウシリツ</t>
    </rPh>
    <rPh sb="4" eb="6">
      <t>ヤガイ</t>
    </rPh>
    <rPh sb="6" eb="8">
      <t>カツドウ</t>
    </rPh>
    <rPh sb="12" eb="14">
      <t>シヨウ</t>
    </rPh>
    <rPh sb="14" eb="16">
      <t>キョカ</t>
    </rPh>
    <rPh sb="16" eb="19">
      <t>シンセイショ</t>
    </rPh>
    <phoneticPr fontId="8"/>
  </si>
  <si>
    <t>（あて先）大東市指定管理者</t>
    <rPh sb="3" eb="4">
      <t>サキ</t>
    </rPh>
    <rPh sb="5" eb="8">
      <t>ダイトウシ</t>
    </rPh>
    <rPh sb="8" eb="10">
      <t>シテイ</t>
    </rPh>
    <rPh sb="10" eb="13">
      <t>カンリシャ</t>
    </rPh>
    <phoneticPr fontId="8"/>
  </si>
  <si>
    <t>申請者</t>
    <rPh sb="0" eb="1">
      <t>サル</t>
    </rPh>
    <rPh sb="1" eb="2">
      <t>シン</t>
    </rPh>
    <rPh sb="2" eb="3">
      <t>シャ</t>
    </rPh>
    <phoneticPr fontId="8"/>
  </si>
  <si>
    <t>団　体　名</t>
    <rPh sb="0" eb="1">
      <t>ダン</t>
    </rPh>
    <rPh sb="2" eb="3">
      <t>カラダ</t>
    </rPh>
    <rPh sb="4" eb="5">
      <t>メイ</t>
    </rPh>
    <phoneticPr fontId="8"/>
  </si>
  <si>
    <t>申   請</t>
    <rPh sb="0" eb="1">
      <t>サル</t>
    </rPh>
    <rPh sb="4" eb="5">
      <t>ショウ</t>
    </rPh>
    <phoneticPr fontId="8"/>
  </si>
  <si>
    <t>住　　　所</t>
    <rPh sb="0" eb="1">
      <t>スミ</t>
    </rPh>
    <rPh sb="4" eb="5">
      <t>ショ</t>
    </rPh>
    <phoneticPr fontId="8"/>
  </si>
  <si>
    <t>〒</t>
    <phoneticPr fontId="8"/>
  </si>
  <si>
    <t>フリガナ</t>
    <phoneticPr fontId="8"/>
  </si>
  <si>
    <t>電   話</t>
    <rPh sb="0" eb="1">
      <t>デン</t>
    </rPh>
    <rPh sb="4" eb="5">
      <t>ハナシ</t>
    </rPh>
    <phoneticPr fontId="8"/>
  </si>
  <si>
    <t>携   帯</t>
    <rPh sb="0" eb="1">
      <t>ケイ</t>
    </rPh>
    <rPh sb="4" eb="5">
      <t>オビ</t>
    </rPh>
    <phoneticPr fontId="8"/>
  </si>
  <si>
    <t>団体区分</t>
    <rPh sb="0" eb="2">
      <t>ダンタイ</t>
    </rPh>
    <rPh sb="2" eb="4">
      <t>クブン</t>
    </rPh>
    <phoneticPr fontId="8"/>
  </si>
  <si>
    <t>使　用　日　時</t>
    <rPh sb="0" eb="1">
      <t>シ</t>
    </rPh>
    <rPh sb="2" eb="3">
      <t>ヨウ</t>
    </rPh>
    <rPh sb="4" eb="5">
      <t>ヒ</t>
    </rPh>
    <rPh sb="6" eb="7">
      <t>トキ</t>
    </rPh>
    <phoneticPr fontId="8"/>
  </si>
  <si>
    <t>から</t>
    <phoneticPr fontId="4"/>
  </si>
  <si>
    <t>まで</t>
    <phoneticPr fontId="4"/>
  </si>
  <si>
    <t>使用施設</t>
    <rPh sb="0" eb="2">
      <t>シヨウ</t>
    </rPh>
    <rPh sb="2" eb="3">
      <t>セ</t>
    </rPh>
    <rPh sb="3" eb="4">
      <t>モウケル</t>
    </rPh>
    <phoneticPr fontId="8"/>
  </si>
  <si>
    <t>野　外</t>
    <rPh sb="0" eb="1">
      <t>ヤ</t>
    </rPh>
    <rPh sb="2" eb="3">
      <t>ソト</t>
    </rPh>
    <phoneticPr fontId="8"/>
  </si>
  <si>
    <t>活　動</t>
    <rPh sb="0" eb="1">
      <t>カツ</t>
    </rPh>
    <rPh sb="2" eb="3">
      <t>ドウ</t>
    </rPh>
    <phoneticPr fontId="8"/>
  </si>
  <si>
    <t>宿　泊</t>
    <rPh sb="0" eb="1">
      <t>ヤド</t>
    </rPh>
    <rPh sb="2" eb="3">
      <t>ハク</t>
    </rPh>
    <phoneticPr fontId="8"/>
  </si>
  <si>
    <t>使　用　内　容</t>
    <rPh sb="0" eb="1">
      <t>シ</t>
    </rPh>
    <rPh sb="2" eb="3">
      <t>ヨウ</t>
    </rPh>
    <rPh sb="4" eb="5">
      <t>ウチ</t>
    </rPh>
    <rPh sb="6" eb="7">
      <t>カタチ</t>
    </rPh>
    <phoneticPr fontId="8"/>
  </si>
  <si>
    <t>予定人数</t>
    <rPh sb="0" eb="1">
      <t>ヨ</t>
    </rPh>
    <rPh sb="1" eb="2">
      <t>サダメル</t>
    </rPh>
    <rPh sb="2" eb="3">
      <t>ジン</t>
    </rPh>
    <rPh sb="3" eb="4">
      <t>スウ</t>
    </rPh>
    <phoneticPr fontId="8"/>
  </si>
  <si>
    <t>乳児
０～２歳</t>
    <rPh sb="0" eb="2">
      <t>ニュウジ</t>
    </rPh>
    <rPh sb="6" eb="7">
      <t>サイ</t>
    </rPh>
    <phoneticPr fontId="8"/>
  </si>
  <si>
    <t>幼児
３～６歳</t>
    <phoneticPr fontId="8"/>
  </si>
  <si>
    <t>小学生</t>
    <rPh sb="0" eb="3">
      <t>ショウガクセイ</t>
    </rPh>
    <phoneticPr fontId="8"/>
  </si>
  <si>
    <t>中学生</t>
    <rPh sb="0" eb="3">
      <t>チュウガクセイ</t>
    </rPh>
    <phoneticPr fontId="8"/>
  </si>
  <si>
    <t>高校・
大学生</t>
    <rPh sb="0" eb="2">
      <t>コウコウ</t>
    </rPh>
    <rPh sb="4" eb="7">
      <t>ダイガクセイ</t>
    </rPh>
    <phoneticPr fontId="8"/>
  </si>
  <si>
    <t>大人</t>
    <rPh sb="0" eb="2">
      <t>オトナ</t>
    </rPh>
    <phoneticPr fontId="8"/>
  </si>
  <si>
    <t>合　計</t>
    <rPh sb="0" eb="1">
      <t>ア</t>
    </rPh>
    <rPh sb="2" eb="3">
      <t>ケイ</t>
    </rPh>
    <phoneticPr fontId="8"/>
  </si>
  <si>
    <t>市 内</t>
    <rPh sb="0" eb="1">
      <t>シ</t>
    </rPh>
    <rPh sb="2" eb="3">
      <t>ウチ</t>
    </rPh>
    <phoneticPr fontId="8"/>
  </si>
  <si>
    <t>市 外</t>
    <rPh sb="0" eb="1">
      <t>シ</t>
    </rPh>
    <rPh sb="2" eb="3">
      <t>ソト</t>
    </rPh>
    <phoneticPr fontId="8"/>
  </si>
  <si>
    <t>合　　計</t>
    <rPh sb="0" eb="1">
      <t>ア</t>
    </rPh>
    <rPh sb="3" eb="4">
      <t>ケイ</t>
    </rPh>
    <phoneticPr fontId="8"/>
  </si>
  <si>
    <t>使用当日
の責任者</t>
    <rPh sb="0" eb="2">
      <t>シヨウ</t>
    </rPh>
    <rPh sb="2" eb="4">
      <t>トウジツ</t>
    </rPh>
    <rPh sb="6" eb="9">
      <t>セキニンシャ</t>
    </rPh>
    <phoneticPr fontId="8"/>
  </si>
  <si>
    <t>住　所</t>
    <rPh sb="0" eb="1">
      <t>スミ</t>
    </rPh>
    <rPh sb="2" eb="3">
      <t>ショ</t>
    </rPh>
    <phoneticPr fontId="8"/>
  </si>
  <si>
    <t>氏　名</t>
    <rPh sb="0" eb="1">
      <t>シ</t>
    </rPh>
    <rPh sb="2" eb="3">
      <t>メイ</t>
    </rPh>
    <phoneticPr fontId="8"/>
  </si>
  <si>
    <t>電  話</t>
    <rPh sb="0" eb="1">
      <t>デン</t>
    </rPh>
    <rPh sb="3" eb="4">
      <t>ハナシ</t>
    </rPh>
    <phoneticPr fontId="8"/>
  </si>
  <si>
    <t>備　　　　　考</t>
    <rPh sb="0" eb="1">
      <t>ソナエ</t>
    </rPh>
    <rPh sb="6" eb="7">
      <t>コウ</t>
    </rPh>
    <phoneticPr fontId="8"/>
  </si>
  <si>
    <t>＊　使用場所は、人数、プログラムにより調整します。</t>
    <rPh sb="2" eb="4">
      <t>シヨウ</t>
    </rPh>
    <rPh sb="4" eb="6">
      <t>バショ</t>
    </rPh>
    <rPh sb="8" eb="10">
      <t>ニンズウ</t>
    </rPh>
    <rPh sb="19" eb="21">
      <t>チョウセイ</t>
    </rPh>
    <phoneticPr fontId="8"/>
  </si>
  <si>
    <t>利　用　料　金</t>
    <rPh sb="0" eb="1">
      <t>リ</t>
    </rPh>
    <rPh sb="2" eb="3">
      <t>ヨウ</t>
    </rPh>
    <rPh sb="4" eb="5">
      <t>リョウ</t>
    </rPh>
    <rPh sb="6" eb="7">
      <t>キン</t>
    </rPh>
    <phoneticPr fontId="8"/>
  </si>
  <si>
    <t>＊　夏季期間の本館は、避難場所となるため宿泊できません。</t>
    <rPh sb="2" eb="4">
      <t>カキ</t>
    </rPh>
    <rPh sb="4" eb="6">
      <t>キカン</t>
    </rPh>
    <rPh sb="7" eb="9">
      <t>ホンカン</t>
    </rPh>
    <rPh sb="11" eb="13">
      <t>ヒナン</t>
    </rPh>
    <rPh sb="13" eb="15">
      <t>バショ</t>
    </rPh>
    <rPh sb="20" eb="22">
      <t>シュクハク</t>
    </rPh>
    <phoneticPr fontId="8"/>
  </si>
  <si>
    <t>＊　２歳児以下は無料です。</t>
    <rPh sb="3" eb="5">
      <t>サイジ</t>
    </rPh>
    <rPh sb="5" eb="7">
      <t>イカ</t>
    </rPh>
    <rPh sb="8" eb="10">
      <t>ムリョウ</t>
    </rPh>
    <phoneticPr fontId="8"/>
  </si>
  <si>
    <t>　　契約事項等（ご確認の上、□にチェックを入れてください。）</t>
    <rPh sb="2" eb="4">
      <t>ケイヤク</t>
    </rPh>
    <rPh sb="4" eb="6">
      <t>ジコウ</t>
    </rPh>
    <rPh sb="6" eb="7">
      <t>ナド</t>
    </rPh>
    <rPh sb="9" eb="11">
      <t>カクニン</t>
    </rPh>
    <rPh sb="12" eb="13">
      <t>ウエ</t>
    </rPh>
    <rPh sb="21" eb="22">
      <t>イ</t>
    </rPh>
    <phoneticPr fontId="8"/>
  </si>
  <si>
    <t>領　収　印</t>
    <rPh sb="0" eb="1">
      <t>リョウ</t>
    </rPh>
    <rPh sb="2" eb="3">
      <t>オサム</t>
    </rPh>
    <rPh sb="4" eb="5">
      <t>ジルシ</t>
    </rPh>
    <phoneticPr fontId="8"/>
  </si>
  <si>
    <t>わくわくカード番号</t>
    <rPh sb="7" eb="9">
      <t>バンゴウ</t>
    </rPh>
    <phoneticPr fontId="4"/>
  </si>
  <si>
    <t>こども (日帰・テント100円、施設200円）</t>
    <phoneticPr fontId="4"/>
  </si>
  <si>
    <t>大人 （日帰・テント200円、施設300円）</t>
    <phoneticPr fontId="4"/>
  </si>
  <si>
    <t>こども （日帰・テント200円、施設400円）</t>
    <phoneticPr fontId="4"/>
  </si>
  <si>
    <t>大人 （日帰・テント400円、施設600円）</t>
    <phoneticPr fontId="4"/>
  </si>
  <si>
    <t>高・大生</t>
    <phoneticPr fontId="4"/>
  </si>
  <si>
    <t>大人</t>
    <phoneticPr fontId="4"/>
  </si>
  <si>
    <t>高・大生</t>
    <phoneticPr fontId="4"/>
  </si>
  <si>
    <t>大人</t>
    <phoneticPr fontId="4"/>
  </si>
  <si>
    <t>注意事項</t>
  </si>
  <si>
    <t>＊使用場所は、人数、プログラムにより調整します。</t>
  </si>
  <si>
    <t>＊夏季期間の本館は、避難場所となるため宿泊できません。</t>
  </si>
  <si>
    <t>＊２歳児以下は無料です。</t>
  </si>
  <si>
    <t>施設の使用にあたり暴力団の利益となり、またはその利益となるおそれがある行為を行いません。</t>
  </si>
  <si>
    <t>使用許可後に暴力団の利益となり、またはそのおそれがあると判断されたときに使用許可を取り消されても、その賠償の責等を大東市に一切求めません。</t>
  </si>
  <si>
    <t>未確認</t>
  </si>
  <si>
    <t>記載された個人情報に関し、大東市暴力団排除条例第１５条第２項の規定に基づき、大東市が他の官公署に照会を行うことについて同意します。</t>
    <phoneticPr fontId="4"/>
  </si>
  <si>
    <t>契約事項等（ご確認の上、「確認」を選択してください。）</t>
    <rPh sb="13" eb="15">
      <t>カクニン</t>
    </rPh>
    <rPh sb="17" eb="19">
      <t>センタク</t>
    </rPh>
    <phoneticPr fontId="4"/>
  </si>
  <si>
    <t>　施設の使用にあたり暴力団の利益となり、またはその利益となるおそれがある行為を行いません。</t>
    <rPh sb="1" eb="3">
      <t>シセツ</t>
    </rPh>
    <rPh sb="4" eb="6">
      <t>シヨウ</t>
    </rPh>
    <rPh sb="10" eb="13">
      <t>ボウリョクダン</t>
    </rPh>
    <rPh sb="14" eb="16">
      <t>リエキ</t>
    </rPh>
    <rPh sb="25" eb="27">
      <t>リエキ</t>
    </rPh>
    <rPh sb="36" eb="37">
      <t>ギョウ</t>
    </rPh>
    <rPh sb="37" eb="38">
      <t>タメ</t>
    </rPh>
    <rPh sb="39" eb="40">
      <t>オコナ</t>
    </rPh>
    <phoneticPr fontId="8"/>
  </si>
  <si>
    <t>　使用許可後に暴力団の利益となり、またはそのおそれがあると判断されたときに使用許可を取り消されても、その賠償の責等を大東市に一切求めません。</t>
    <rPh sb="1" eb="3">
      <t>シヨウ</t>
    </rPh>
    <rPh sb="3" eb="5">
      <t>キョカ</t>
    </rPh>
    <rPh sb="5" eb="6">
      <t>ゴ</t>
    </rPh>
    <rPh sb="7" eb="10">
      <t>ボウリョクダン</t>
    </rPh>
    <rPh sb="11" eb="13">
      <t>リエキ</t>
    </rPh>
    <rPh sb="29" eb="31">
      <t>ハンダン</t>
    </rPh>
    <rPh sb="37" eb="39">
      <t>シヨウ</t>
    </rPh>
    <rPh sb="39" eb="41">
      <t>キョカ</t>
    </rPh>
    <rPh sb="42" eb="43">
      <t>ト</t>
    </rPh>
    <rPh sb="44" eb="45">
      <t>ケ</t>
    </rPh>
    <rPh sb="52" eb="54">
      <t>バイショウ</t>
    </rPh>
    <rPh sb="55" eb="57">
      <t>セキナド</t>
    </rPh>
    <rPh sb="58" eb="61">
      <t>ダイトウシ</t>
    </rPh>
    <rPh sb="62" eb="64">
      <t>イッサイ</t>
    </rPh>
    <rPh sb="64" eb="65">
      <t>モト</t>
    </rPh>
    <phoneticPr fontId="8"/>
  </si>
  <si>
    <t>　記載された個人情報に関し、大東市暴力団排除条例第１５条第２項の規定に基づき、大東市が他の官公署に照会を行うことについて同意します。</t>
    <rPh sb="1" eb="3">
      <t>キサイ</t>
    </rPh>
    <rPh sb="6" eb="8">
      <t>コジン</t>
    </rPh>
    <rPh sb="8" eb="10">
      <t>ジョウホウ</t>
    </rPh>
    <rPh sb="11" eb="12">
      <t>カン</t>
    </rPh>
    <rPh sb="14" eb="17">
      <t>ダイトウシ</t>
    </rPh>
    <rPh sb="17" eb="20">
      <t>ボウリョクダン</t>
    </rPh>
    <rPh sb="20" eb="22">
      <t>ハイジョ</t>
    </rPh>
    <rPh sb="22" eb="24">
      <t>ジョウレイ</t>
    </rPh>
    <rPh sb="24" eb="25">
      <t>ダイ</t>
    </rPh>
    <rPh sb="27" eb="28">
      <t>ジョウ</t>
    </rPh>
    <rPh sb="28" eb="29">
      <t>ダイ</t>
    </rPh>
    <rPh sb="30" eb="31">
      <t>コウ</t>
    </rPh>
    <rPh sb="32" eb="34">
      <t>キテイ</t>
    </rPh>
    <rPh sb="35" eb="36">
      <t>モト</t>
    </rPh>
    <rPh sb="39" eb="42">
      <t>ダイトウシ</t>
    </rPh>
    <rPh sb="43" eb="44">
      <t>ホカ</t>
    </rPh>
    <rPh sb="45" eb="46">
      <t>カン</t>
    </rPh>
    <rPh sb="46" eb="47">
      <t>コウ</t>
    </rPh>
    <rPh sb="47" eb="48">
      <t>ショ</t>
    </rPh>
    <rPh sb="49" eb="51">
      <t>ショウカイ</t>
    </rPh>
    <rPh sb="52" eb="53">
      <t>オコナ</t>
    </rPh>
    <rPh sb="60" eb="62">
      <t>ドウイ</t>
    </rPh>
    <phoneticPr fontId="8"/>
  </si>
  <si>
    <t>選択</t>
    <phoneticPr fontId="4"/>
  </si>
  <si>
    <t>"-"なしで入力してください。</t>
    <rPh sb="6" eb="8">
      <t>ニュウリョク</t>
    </rPh>
    <phoneticPr fontId="4"/>
  </si>
  <si>
    <t>使用しない</t>
    <phoneticPr fontId="4"/>
  </si>
  <si>
    <t>様式第２号（第４条関係）</t>
    <rPh sb="0" eb="2">
      <t>ヨウシキ</t>
    </rPh>
    <rPh sb="2" eb="3">
      <t>ダイ</t>
    </rPh>
    <rPh sb="4" eb="5">
      <t>ゴウ</t>
    </rPh>
    <rPh sb="6" eb="7">
      <t>ダイ</t>
    </rPh>
    <rPh sb="8" eb="9">
      <t>ジョウ</t>
    </rPh>
    <rPh sb="9" eb="11">
      <t>カンケイ</t>
    </rPh>
    <phoneticPr fontId="8"/>
  </si>
  <si>
    <t>大東市立野外活動センター使用許可書</t>
    <rPh sb="0" eb="4">
      <t>ダイトウシリツ</t>
    </rPh>
    <rPh sb="4" eb="6">
      <t>ヤガイ</t>
    </rPh>
    <rPh sb="6" eb="8">
      <t>カツドウ</t>
    </rPh>
    <rPh sb="12" eb="14">
      <t>シヨウ</t>
    </rPh>
    <rPh sb="14" eb="16">
      <t>キョカ</t>
    </rPh>
    <rPh sb="16" eb="17">
      <t>ショ</t>
    </rPh>
    <phoneticPr fontId="8"/>
  </si>
  <si>
    <t>大東市指定管理者</t>
    <rPh sb="0" eb="3">
      <t>ダイトウシ</t>
    </rPh>
    <rPh sb="3" eb="5">
      <t>シテイ</t>
    </rPh>
    <rPh sb="5" eb="8">
      <t>カンリシャ</t>
    </rPh>
    <phoneticPr fontId="8"/>
  </si>
  <si>
    <t>から</t>
    <phoneticPr fontId="4"/>
  </si>
  <si>
    <t>まで</t>
    <phoneticPr fontId="4"/>
  </si>
  <si>
    <t>幼児
３～６歳</t>
    <phoneticPr fontId="8"/>
  </si>
  <si>
    <t>電話</t>
    <rPh sb="0" eb="2">
      <t>デンワ</t>
    </rPh>
    <phoneticPr fontId="8"/>
  </si>
  <si>
    <t>使用条件</t>
    <rPh sb="0" eb="2">
      <t>シヨウ</t>
    </rPh>
    <rPh sb="2" eb="4">
      <t>ジョウケン</t>
    </rPh>
    <phoneticPr fontId="8"/>
  </si>
  <si>
    <t>利 用 料 金 領 収 書</t>
    <rPh sb="0" eb="1">
      <t>リ</t>
    </rPh>
    <rPh sb="2" eb="3">
      <t>ヨウ</t>
    </rPh>
    <rPh sb="4" eb="5">
      <t>リョウ</t>
    </rPh>
    <rPh sb="6" eb="7">
      <t>キン</t>
    </rPh>
    <rPh sb="8" eb="9">
      <t>リョウ</t>
    </rPh>
    <rPh sb="10" eb="11">
      <t>オサム</t>
    </rPh>
    <rPh sb="12" eb="13">
      <t>ショ</t>
    </rPh>
    <phoneticPr fontId="8"/>
  </si>
  <si>
    <t>２ 使用権を他人に譲渡しないこと。</t>
    <rPh sb="2" eb="5">
      <t>シヨウケン</t>
    </rPh>
    <rPh sb="6" eb="8">
      <t>タニン</t>
    </rPh>
    <rPh sb="9" eb="11">
      <t>ジョウト</t>
    </rPh>
    <phoneticPr fontId="8"/>
  </si>
  <si>
    <t>３ 使用目的以外に使用しないこと。</t>
    <rPh sb="2" eb="4">
      <t>シヨウ</t>
    </rPh>
    <rPh sb="4" eb="6">
      <t>モクテキ</t>
    </rPh>
    <rPh sb="6" eb="8">
      <t>イガイ</t>
    </rPh>
    <rPh sb="9" eb="11">
      <t>シヨウ</t>
    </rPh>
    <phoneticPr fontId="8"/>
  </si>
  <si>
    <t>６ 所定の場所以外で火器を使用しないこと。</t>
    <rPh sb="2" eb="4">
      <t>ショテイ</t>
    </rPh>
    <rPh sb="5" eb="7">
      <t>バショ</t>
    </rPh>
    <rPh sb="7" eb="9">
      <t>イガイ</t>
    </rPh>
    <rPh sb="10" eb="12">
      <t>カキ</t>
    </rPh>
    <rPh sb="13" eb="15">
      <t>シヨウ</t>
    </rPh>
    <phoneticPr fontId="8"/>
  </si>
  <si>
    <t>８ 利用料金は原則として還付しません。</t>
    <rPh sb="2" eb="4">
      <t>リヨウ</t>
    </rPh>
    <rPh sb="4" eb="6">
      <t>リョウキン</t>
    </rPh>
    <rPh sb="7" eb="9">
      <t>ゲンソク</t>
    </rPh>
    <rPh sb="12" eb="14">
      <t>カンプ</t>
    </rPh>
    <phoneticPr fontId="8"/>
  </si>
  <si>
    <t>※入金確認後に有効</t>
    <rPh sb="1" eb="3">
      <t>ニュウキン</t>
    </rPh>
    <rPh sb="3" eb="5">
      <t>カクニン</t>
    </rPh>
    <rPh sb="5" eb="6">
      <t>ゴ</t>
    </rPh>
    <rPh sb="7" eb="9">
      <t>ユウコウ</t>
    </rPh>
    <phoneticPr fontId="4"/>
  </si>
  <si>
    <t>〒</t>
    <phoneticPr fontId="4"/>
  </si>
  <si>
    <t>次のとおり大東市野外活動センターの使用を許可します。</t>
    <rPh sb="0" eb="1">
      <t>ツギ</t>
    </rPh>
    <rPh sb="5" eb="8">
      <t>ダイトウシ</t>
    </rPh>
    <rPh sb="8" eb="10">
      <t>ヤガイ</t>
    </rPh>
    <rPh sb="10" eb="12">
      <t>カツドウ</t>
    </rPh>
    <rPh sb="17" eb="19">
      <t>シヨウ</t>
    </rPh>
    <rPh sb="20" eb="22">
      <t>キョカ</t>
    </rPh>
    <phoneticPr fontId="8"/>
  </si>
  <si>
    <t>お持ちの場合はできるだけご記入お願いします。</t>
    <phoneticPr fontId="4"/>
  </si>
  <si>
    <t>１ この使用許可書は、常に携帯し、センターの職員の求めに応じていつでも
　 掲示すること。</t>
    <rPh sb="4" eb="6">
      <t>シヨウ</t>
    </rPh>
    <rPh sb="6" eb="8">
      <t>キョカ</t>
    </rPh>
    <rPh sb="11" eb="12">
      <t>ツネ</t>
    </rPh>
    <rPh sb="13" eb="15">
      <t>ケイタイ</t>
    </rPh>
    <rPh sb="22" eb="24">
      <t>ショクイン</t>
    </rPh>
    <rPh sb="25" eb="26">
      <t>モト</t>
    </rPh>
    <rPh sb="28" eb="29">
      <t>オウ</t>
    </rPh>
    <rPh sb="38" eb="40">
      <t>ケイジ</t>
    </rPh>
    <phoneticPr fontId="8"/>
  </si>
  <si>
    <t>４ センター施設および付属設備その他器具備品等を善良な管理者の注意を
　 もって使用し、万が一破損もしくは汚損または滅失したときは、これを原状
　 に復し、またはその損害を賠償すること。</t>
    <rPh sb="6" eb="8">
      <t>シセツ</t>
    </rPh>
    <rPh sb="11" eb="13">
      <t>フゾク</t>
    </rPh>
    <rPh sb="13" eb="15">
      <t>セツビ</t>
    </rPh>
    <rPh sb="17" eb="18">
      <t>タ</t>
    </rPh>
    <rPh sb="18" eb="20">
      <t>キグ</t>
    </rPh>
    <rPh sb="20" eb="22">
      <t>ビヒン</t>
    </rPh>
    <rPh sb="22" eb="23">
      <t>ナド</t>
    </rPh>
    <rPh sb="24" eb="26">
      <t>ゼンリョウ</t>
    </rPh>
    <rPh sb="27" eb="30">
      <t>カンリシャ</t>
    </rPh>
    <rPh sb="31" eb="33">
      <t>チュウイ</t>
    </rPh>
    <rPh sb="40" eb="42">
      <t>シヨウ</t>
    </rPh>
    <rPh sb="44" eb="45">
      <t>マン</t>
    </rPh>
    <rPh sb="46" eb="47">
      <t>イチ</t>
    </rPh>
    <rPh sb="47" eb="49">
      <t>ハソン</t>
    </rPh>
    <rPh sb="53" eb="55">
      <t>オソン</t>
    </rPh>
    <rPh sb="58" eb="60">
      <t>メッシツ</t>
    </rPh>
    <rPh sb="69" eb="71">
      <t>ゲンジョウ</t>
    </rPh>
    <rPh sb="75" eb="76">
      <t>フク</t>
    </rPh>
    <rPh sb="83" eb="85">
      <t>ソンガイ</t>
    </rPh>
    <rPh sb="86" eb="88">
      <t>バイショウ</t>
    </rPh>
    <phoneticPr fontId="8"/>
  </si>
  <si>
    <t>５ 公共施設であることを考え、他人に迷惑をかけることのないように
　 注意すること。</t>
    <rPh sb="2" eb="4">
      <t>コウキョウ</t>
    </rPh>
    <rPh sb="4" eb="6">
      <t>シセツ</t>
    </rPh>
    <rPh sb="12" eb="13">
      <t>カンガ</t>
    </rPh>
    <rPh sb="15" eb="17">
      <t>タニン</t>
    </rPh>
    <rPh sb="18" eb="20">
      <t>メイワク</t>
    </rPh>
    <rPh sb="35" eb="37">
      <t>チュウイ</t>
    </rPh>
    <phoneticPr fontId="8"/>
  </si>
  <si>
    <t>７ 大東市立野外活動センター条例および同施行規則の規定に違反したとき、
　 職員の指示に従わないときは、使用の許可を取り消し、またはその使用を
　 制限もしくは停止し、または退去を命ずることがある。</t>
    <rPh sb="2" eb="4">
      <t>ダイトウ</t>
    </rPh>
    <rPh sb="4" eb="6">
      <t>シリツ</t>
    </rPh>
    <rPh sb="6" eb="8">
      <t>ヤガイ</t>
    </rPh>
    <rPh sb="8" eb="10">
      <t>カツドウ</t>
    </rPh>
    <rPh sb="14" eb="16">
      <t>ジョウレイ</t>
    </rPh>
    <rPh sb="19" eb="20">
      <t>ドウ</t>
    </rPh>
    <rPh sb="20" eb="22">
      <t>シコウ</t>
    </rPh>
    <rPh sb="22" eb="24">
      <t>キソク</t>
    </rPh>
    <rPh sb="25" eb="27">
      <t>キテイ</t>
    </rPh>
    <rPh sb="28" eb="30">
      <t>イハン</t>
    </rPh>
    <rPh sb="38" eb="40">
      <t>ショクイン</t>
    </rPh>
    <rPh sb="41" eb="43">
      <t>シジ</t>
    </rPh>
    <rPh sb="44" eb="45">
      <t>シタガ</t>
    </rPh>
    <rPh sb="52" eb="54">
      <t>シヨウ</t>
    </rPh>
    <rPh sb="55" eb="57">
      <t>キョカ</t>
    </rPh>
    <rPh sb="58" eb="59">
      <t>ト</t>
    </rPh>
    <rPh sb="60" eb="61">
      <t>ケ</t>
    </rPh>
    <rPh sb="68" eb="70">
      <t>シヨウ</t>
    </rPh>
    <rPh sb="74" eb="76">
      <t>セイゲン</t>
    </rPh>
    <rPh sb="80" eb="82">
      <t>テイシ</t>
    </rPh>
    <rPh sb="87" eb="89">
      <t>タイキョ</t>
    </rPh>
    <rPh sb="90" eb="91">
      <t>メイ</t>
    </rPh>
    <phoneticPr fontId="8"/>
  </si>
  <si>
    <t>入力後に申請書をホームページから提出して頂く場合はエクセルファイルで提出できます。
PDFファイルにする場合や印刷して提出の場合は「使用許可申請書シート(通常、エクセル画面の下部に表示されています)」を変換・印刷してください。
「使用許可書シート」の使用条件をお読みいただき、当日は「使用許可書シート」を印刷またはスマホ等での表示ができるようにお願いします。</t>
    <rPh sb="125" eb="127">
      <t>シヨウ</t>
    </rPh>
    <rPh sb="127" eb="129">
      <t>ジョウケン</t>
    </rPh>
    <rPh sb="131" eb="132">
      <t>ヨ</t>
    </rPh>
    <rPh sb="138" eb="140">
      <t>トウジツ</t>
    </rPh>
    <rPh sb="142" eb="144">
      <t>シヨウ</t>
    </rPh>
    <rPh sb="144" eb="147">
      <t>キョカショ</t>
    </rPh>
    <rPh sb="152" eb="154">
      <t>インサツ</t>
    </rPh>
    <rPh sb="160" eb="161">
      <t>トウ</t>
    </rPh>
    <rPh sb="163" eb="165">
      <t>ヒョウジ</t>
    </rPh>
    <rPh sb="173" eb="174">
      <t>ネガ</t>
    </rPh>
    <phoneticPr fontId="4"/>
  </si>
  <si>
    <t>次のとおり大東市野外活動センターを使用したいので申請します。</t>
    <rPh sb="0" eb="1">
      <t>ツギ</t>
    </rPh>
    <rPh sb="5" eb="8">
      <t>ダイトウシ</t>
    </rPh>
    <rPh sb="8" eb="10">
      <t>ヤガイ</t>
    </rPh>
    <rPh sb="10" eb="12">
      <t>カツドウ</t>
    </rPh>
    <rPh sb="17" eb="19">
      <t>シヨウ</t>
    </rPh>
    <rPh sb="24" eb="26">
      <t>シンセイ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</si>
</sst>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yyyy&quot;年&quot;m&quot;月&quot;d&quot;日&quot;;@"/>
    <numFmt numFmtId="177" formatCode="[$-F800]dddd\,\ mmmm\ dd\,\ yyyy"/>
    <numFmt numFmtId="178" formatCode="yyyy&quot;年&quot;m&quot;月&quot;d&quot;日&quot;\(aaa\)"/>
    <numFmt numFmtId="179" formatCode="h&quot;時&quot;mm&quot;分&quot;;@"/>
    <numFmt numFmtId="180" formatCode="General&quot;張&quot;"/>
    <numFmt numFmtId="181" formatCode="General&quot;棟&quot;"/>
    <numFmt numFmtId="182" formatCode="[&lt;=999]000;[&lt;=9999]000\-00;000\-0000"/>
    <numFmt numFmtId="183" formatCode="General&quot;時&quot;"/>
    <numFmt numFmtId="184" formatCode="General&quot;年&quot;"/>
    <numFmt numFmtId="185" formatCode="General&quot;月&quot;"/>
    <numFmt numFmtId="186" formatCode="General&quot;日&quot;"/>
    <numFmt numFmtId="187" formatCode="\(aaa\)"/>
    <numFmt numFmtId="188" formatCode="0_);[Red]\(0\)"/>
    <numFmt numFmtId="189" formatCode="0.0_);[Red]\(0.0\)"/>
    <numFmt numFmtId="190" formatCode="&quot;¥&quot;#,##0\-;[Red]&quot;¥&quot;\-#,##0\-"/>
  </numFmts>
  <fonts count="19">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9"/>
      <name val="ＭＳ ゴシック"/>
      <family val="3"/>
      <charset val="128"/>
    </font>
    <font>
      <sz val="6"/>
      <name val="Yu Gothic"/>
      <family val="2"/>
      <charset val="128"/>
      <scheme val="minor"/>
    </font>
    <font>
      <sz val="11"/>
      <color theme="1"/>
      <name val="ＭＳ ゴシック"/>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0"/>
      <name val="ＭＳ Ｐゴシック"/>
      <family val="3"/>
      <charset val="128"/>
    </font>
    <font>
      <b/>
      <sz val="16"/>
      <name val="ＭＳ Ｐゴシック"/>
      <family val="3"/>
      <charset val="128"/>
    </font>
    <font>
      <b/>
      <sz val="11"/>
      <name val="ＭＳ Ｐゴシック"/>
      <family val="3"/>
      <charset val="128"/>
    </font>
    <font>
      <sz val="11"/>
      <color rgb="FFFF0000"/>
      <name val="ＭＳ Ｐゴシック"/>
      <family val="3"/>
      <charset val="128"/>
    </font>
    <font>
      <u/>
      <sz val="11"/>
      <color theme="1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98">
    <border>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auto="1"/>
      </left>
      <right/>
      <top/>
      <bottom style="dashed">
        <color auto="1"/>
      </bottom>
      <diagonal/>
    </border>
    <border>
      <left/>
      <right style="thin">
        <color auto="1"/>
      </right>
      <top/>
      <bottom style="dashed">
        <color auto="1"/>
      </bottom>
      <diagonal/>
    </border>
    <border>
      <left/>
      <right/>
      <top/>
      <bottom style="dashed">
        <color auto="1"/>
      </bottom>
      <diagonal/>
    </border>
    <border>
      <left/>
      <right style="medium">
        <color indexed="64"/>
      </right>
      <top/>
      <bottom/>
      <diagonal/>
    </border>
    <border>
      <left/>
      <right/>
      <top style="medium">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right style="hair">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auto="1"/>
      </top>
      <bottom style="medium">
        <color auto="1"/>
      </bottom>
      <diagonal/>
    </border>
    <border>
      <left style="hair">
        <color auto="1"/>
      </left>
      <right/>
      <top/>
      <bottom style="thin">
        <color auto="1"/>
      </bottom>
      <diagonal/>
    </border>
    <border>
      <left style="thin">
        <color auto="1"/>
      </left>
      <right style="thin">
        <color auto="1"/>
      </right>
      <top/>
      <bottom style="double">
        <color auto="1"/>
      </bottom>
      <diagonal/>
    </border>
    <border>
      <left style="thin">
        <color auto="1"/>
      </left>
      <right style="hair">
        <color auto="1"/>
      </right>
      <top/>
      <bottom style="double">
        <color auto="1"/>
      </bottom>
      <diagonal/>
    </border>
    <border>
      <left style="hair">
        <color auto="1"/>
      </left>
      <right/>
      <top/>
      <bottom style="double">
        <color auto="1"/>
      </bottom>
      <diagonal/>
    </border>
    <border>
      <left style="medium">
        <color auto="1"/>
      </left>
      <right style="hair">
        <color auto="1"/>
      </right>
      <top/>
      <bottom style="double">
        <color auto="1"/>
      </bottom>
      <diagonal/>
    </border>
    <border>
      <left style="hair">
        <color auto="1"/>
      </left>
      <right style="thin">
        <color auto="1"/>
      </right>
      <top/>
      <bottom style="double">
        <color auto="1"/>
      </bottom>
      <diagonal/>
    </border>
    <border>
      <left style="hair">
        <color auto="1"/>
      </left>
      <right style="medium">
        <color auto="1"/>
      </right>
      <top/>
      <bottom style="double">
        <color auto="1"/>
      </bottom>
      <diagonal/>
    </border>
    <border>
      <left/>
      <right style="hair">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hair">
        <color auto="1"/>
      </right>
      <top style="double">
        <color auto="1"/>
      </top>
      <bottom style="thin">
        <color auto="1"/>
      </bottom>
      <diagonal/>
    </border>
    <border>
      <left style="hair">
        <color auto="1"/>
      </left>
      <right/>
      <top style="double">
        <color auto="1"/>
      </top>
      <bottom style="thin">
        <color auto="1"/>
      </bottom>
      <diagonal/>
    </border>
    <border>
      <left style="medium">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style="medium">
        <color auto="1"/>
      </right>
      <top style="double">
        <color auto="1"/>
      </top>
      <bottom style="thin">
        <color auto="1"/>
      </bottom>
      <diagonal/>
    </border>
    <border>
      <left/>
      <right style="hair">
        <color auto="1"/>
      </right>
      <top style="double">
        <color auto="1"/>
      </top>
      <bottom style="thin">
        <color auto="1"/>
      </bottom>
      <diagonal/>
    </border>
    <border>
      <left style="thin">
        <color auto="1"/>
      </left>
      <right style="hair">
        <color auto="1"/>
      </right>
      <top/>
      <bottom/>
      <diagonal/>
    </border>
    <border>
      <left style="hair">
        <color auto="1"/>
      </left>
      <right/>
      <top/>
      <bottom/>
      <diagonal/>
    </border>
    <border>
      <left style="medium">
        <color auto="1"/>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style="hair">
        <color auto="1"/>
      </right>
      <top/>
      <bottom/>
      <diagonal/>
    </border>
    <border>
      <left/>
      <right style="thin">
        <color indexed="64"/>
      </right>
      <top style="medium">
        <color auto="1"/>
      </top>
      <bottom style="medium">
        <color auto="1"/>
      </bottom>
      <diagonal/>
    </border>
    <border>
      <left style="medium">
        <color auto="1"/>
      </left>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hair">
        <color auto="1"/>
      </right>
      <top style="thin">
        <color auto="1"/>
      </top>
      <bottom style="dotted">
        <color auto="1"/>
      </bottom>
      <diagonal/>
    </border>
    <border>
      <left style="hair">
        <color auto="1"/>
      </left>
      <right/>
      <top style="thin">
        <color auto="1"/>
      </top>
      <bottom style="dotted">
        <color auto="1"/>
      </bottom>
      <diagonal/>
    </border>
    <border>
      <left style="medium">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medium">
        <color auto="1"/>
      </right>
      <top style="thin">
        <color auto="1"/>
      </top>
      <bottom style="dotted">
        <color auto="1"/>
      </bottom>
      <diagonal/>
    </border>
    <border>
      <left/>
      <right style="hair">
        <color auto="1"/>
      </right>
      <top style="thin">
        <color auto="1"/>
      </top>
      <bottom style="dotted">
        <color auto="1"/>
      </bottom>
      <diagonal/>
    </border>
    <border>
      <left/>
      <right/>
      <top style="dashed">
        <color auto="1"/>
      </top>
      <bottom/>
      <diagonal/>
    </border>
    <border>
      <left/>
      <right style="thin">
        <color auto="1"/>
      </right>
      <top style="dashed">
        <color auto="1"/>
      </top>
      <bottom/>
      <diagonal/>
    </border>
  </borders>
  <cellStyleXfs count="7">
    <xf numFmtId="0" fontId="0" fillId="0" borderId="0">
      <alignment vertical="center"/>
    </xf>
    <xf numFmtId="6" fontId="6" fillId="0" borderId="0" applyFont="0" applyFill="0" applyBorder="0" applyAlignment="0" applyProtection="0"/>
    <xf numFmtId="0" fontId="3" fillId="0" borderId="0">
      <alignment vertical="center"/>
    </xf>
    <xf numFmtId="6" fontId="6" fillId="0" borderId="0" applyFont="0" applyFill="0" applyBorder="0" applyAlignment="0" applyProtection="0">
      <alignment vertical="center"/>
    </xf>
    <xf numFmtId="0" fontId="2" fillId="0" borderId="0">
      <alignment vertical="center"/>
    </xf>
    <xf numFmtId="0" fontId="1" fillId="0" borderId="0">
      <alignment vertical="center"/>
    </xf>
    <xf numFmtId="0" fontId="18" fillId="0" borderId="0" applyNumberFormat="0" applyFill="0" applyBorder="0" applyAlignment="0" applyProtection="0">
      <alignment vertical="center"/>
    </xf>
  </cellStyleXfs>
  <cellXfs count="467">
    <xf numFmtId="0" fontId="0" fillId="0" borderId="0" xfId="0">
      <alignment vertical="center"/>
    </xf>
    <xf numFmtId="0" fontId="0" fillId="0" borderId="12" xfId="0" applyBorder="1">
      <alignment vertical="center"/>
    </xf>
    <xf numFmtId="0" fontId="0" fillId="5" borderId="12" xfId="0" applyFill="1" applyBorder="1" applyAlignment="1">
      <alignment horizontal="center" vertical="center"/>
    </xf>
    <xf numFmtId="0" fontId="0" fillId="6" borderId="12" xfId="0" applyFill="1" applyBorder="1" applyAlignment="1">
      <alignment horizontal="center" vertical="center"/>
    </xf>
    <xf numFmtId="0" fontId="0" fillId="5" borderId="32" xfId="0" applyFill="1" applyBorder="1" applyProtection="1">
      <alignment vertical="center"/>
      <protection locked="0"/>
    </xf>
    <xf numFmtId="0" fontId="0" fillId="6" borderId="33" xfId="0" applyFill="1" applyBorder="1" applyProtection="1">
      <alignment vertical="center"/>
      <protection locked="0"/>
    </xf>
    <xf numFmtId="0" fontId="0" fillId="6" borderId="34" xfId="0" applyFill="1" applyBorder="1" applyProtection="1">
      <alignment vertical="center"/>
      <protection locked="0"/>
    </xf>
    <xf numFmtId="0" fontId="0" fillId="5" borderId="35" xfId="0" applyFill="1" applyBorder="1" applyProtection="1">
      <alignment vertical="center"/>
      <protection locked="0"/>
    </xf>
    <xf numFmtId="0" fontId="0" fillId="5" borderId="36" xfId="0" applyFill="1" applyBorder="1" applyProtection="1">
      <alignment vertical="center"/>
      <protection locked="0"/>
    </xf>
    <xf numFmtId="0" fontId="0" fillId="6" borderId="37" xfId="0" applyFill="1" applyBorder="1" applyProtection="1">
      <alignment vertical="center"/>
      <protection locked="0"/>
    </xf>
    <xf numFmtId="0" fontId="0" fillId="5" borderId="40" xfId="0" applyFill="1" applyBorder="1" applyProtection="1">
      <alignment vertical="center"/>
      <protection locked="0"/>
    </xf>
    <xf numFmtId="0" fontId="0" fillId="6" borderId="48" xfId="0" applyFill="1" applyBorder="1" applyProtection="1">
      <alignment vertical="center"/>
      <protection locked="0"/>
    </xf>
    <xf numFmtId="0" fontId="0" fillId="5" borderId="38" xfId="0" applyFill="1" applyBorder="1" applyProtection="1">
      <alignment vertical="center"/>
      <protection locked="0"/>
    </xf>
    <xf numFmtId="0" fontId="0" fillId="6" borderId="39" xfId="0" applyFill="1" applyBorder="1" applyProtection="1">
      <alignment vertical="center"/>
      <protection locked="0"/>
    </xf>
    <xf numFmtId="0" fontId="0" fillId="6" borderId="41" xfId="0" applyFill="1" applyBorder="1" applyProtection="1">
      <alignment vertical="center"/>
      <protection locked="0"/>
    </xf>
    <xf numFmtId="0" fontId="0" fillId="5" borderId="42" xfId="0" applyFill="1" applyBorder="1" applyProtection="1">
      <alignment vertical="center"/>
      <protection locked="0"/>
    </xf>
    <xf numFmtId="0" fontId="0" fillId="5" borderId="50" xfId="0" applyFill="1" applyBorder="1" applyProtection="1">
      <alignment vertical="center"/>
      <protection locked="0"/>
    </xf>
    <xf numFmtId="0" fontId="0" fillId="6" borderId="51" xfId="0" applyFill="1" applyBorder="1" applyProtection="1">
      <alignment vertical="center"/>
      <protection locked="0"/>
    </xf>
    <xf numFmtId="0" fontId="0" fillId="5" borderId="52" xfId="0" applyFill="1" applyBorder="1" applyProtection="1">
      <alignment vertical="center"/>
      <protection locked="0"/>
    </xf>
    <xf numFmtId="0" fontId="0" fillId="6" borderId="53" xfId="0" applyFill="1" applyBorder="1" applyProtection="1">
      <alignment vertical="center"/>
      <protection locked="0"/>
    </xf>
    <xf numFmtId="0" fontId="0" fillId="6" borderId="54" xfId="0" applyFill="1" applyBorder="1" applyProtection="1">
      <alignment vertical="center"/>
      <protection locked="0"/>
    </xf>
    <xf numFmtId="0" fontId="0" fillId="5" borderId="55" xfId="0" applyFill="1" applyBorder="1" applyProtection="1">
      <alignment vertical="center"/>
      <protection locked="0"/>
    </xf>
    <xf numFmtId="0" fontId="0" fillId="5" borderId="58" xfId="0" applyFill="1" applyBorder="1" applyProtection="1">
      <alignment vertical="center"/>
      <protection locked="0"/>
    </xf>
    <xf numFmtId="0" fontId="0" fillId="6" borderId="59" xfId="0" applyFill="1" applyBorder="1" applyProtection="1">
      <alignment vertical="center"/>
      <protection locked="0"/>
    </xf>
    <xf numFmtId="0" fontId="0" fillId="5" borderId="60" xfId="0" applyFill="1" applyBorder="1" applyProtection="1">
      <alignment vertical="center"/>
      <protection locked="0"/>
    </xf>
    <xf numFmtId="0" fontId="0" fillId="6" borderId="61" xfId="0" applyFill="1" applyBorder="1" applyProtection="1">
      <alignment vertical="center"/>
      <protection locked="0"/>
    </xf>
    <xf numFmtId="0" fontId="0" fillId="6" borderId="62" xfId="0" applyFill="1" applyBorder="1" applyProtection="1">
      <alignment vertical="center"/>
      <protection locked="0"/>
    </xf>
    <xf numFmtId="0" fontId="0" fillId="5" borderId="63" xfId="0" applyFill="1" applyBorder="1" applyProtection="1">
      <alignment vertical="center"/>
      <protection locked="0"/>
    </xf>
    <xf numFmtId="0" fontId="0" fillId="5" borderId="64" xfId="0" applyFill="1" applyBorder="1" applyProtection="1">
      <alignment vertical="center"/>
      <protection locked="0"/>
    </xf>
    <xf numFmtId="0" fontId="0" fillId="6" borderId="65" xfId="0" applyFill="1" applyBorder="1" applyProtection="1">
      <alignment vertical="center"/>
      <protection locked="0"/>
    </xf>
    <xf numFmtId="0" fontId="0" fillId="5" borderId="66" xfId="0" applyFill="1" applyBorder="1" applyProtection="1">
      <alignment vertical="center"/>
      <protection locked="0"/>
    </xf>
    <xf numFmtId="0" fontId="0" fillId="6" borderId="67" xfId="0" applyFill="1" applyBorder="1" applyProtection="1">
      <alignment vertical="center"/>
      <protection locked="0"/>
    </xf>
    <xf numFmtId="0" fontId="0" fillId="6" borderId="68" xfId="0" applyFill="1" applyBorder="1" applyProtection="1">
      <alignment vertical="center"/>
      <protection locked="0"/>
    </xf>
    <xf numFmtId="0" fontId="0" fillId="5" borderId="69" xfId="0" applyFill="1" applyBorder="1" applyProtection="1">
      <alignment vertical="center"/>
      <protection locked="0"/>
    </xf>
    <xf numFmtId="6" fontId="0" fillId="5" borderId="12" xfId="1" applyFont="1" applyFill="1" applyBorder="1" applyAlignment="1">
      <alignment vertical="center"/>
    </xf>
    <xf numFmtId="6" fontId="0" fillId="6" borderId="12" xfId="1" applyFont="1" applyFill="1" applyBorder="1" applyAlignment="1">
      <alignment vertical="center"/>
    </xf>
    <xf numFmtId="188" fontId="0" fillId="0" borderId="12" xfId="0" applyNumberFormat="1" applyBorder="1">
      <alignment vertical="center"/>
    </xf>
    <xf numFmtId="189" fontId="0" fillId="0" borderId="12" xfId="0" applyNumberFormat="1" applyBorder="1">
      <alignment vertical="center"/>
    </xf>
    <xf numFmtId="0" fontId="9" fillId="2" borderId="0" xfId="2" applyFont="1" applyFill="1">
      <alignment vertical="center"/>
    </xf>
    <xf numFmtId="0" fontId="5" fillId="2" borderId="0" xfId="0" applyFont="1" applyFill="1" applyAlignment="1">
      <alignment horizontal="center" vertical="center"/>
    </xf>
    <xf numFmtId="0" fontId="9" fillId="2" borderId="3" xfId="2" applyFont="1" applyFill="1" applyBorder="1">
      <alignment vertical="center"/>
    </xf>
    <xf numFmtId="0" fontId="9" fillId="2" borderId="4" xfId="2" applyFont="1" applyFill="1" applyBorder="1">
      <alignment vertical="center"/>
    </xf>
    <xf numFmtId="0" fontId="9" fillId="2" borderId="5" xfId="2" applyFont="1" applyFill="1" applyBorder="1">
      <alignment vertical="center"/>
    </xf>
    <xf numFmtId="0" fontId="9" fillId="2" borderId="12" xfId="2" applyFont="1" applyFill="1" applyBorder="1" applyAlignment="1">
      <alignment horizontal="center" vertical="center"/>
    </xf>
    <xf numFmtId="0" fontId="11" fillId="2" borderId="23" xfId="2" applyFont="1" applyFill="1" applyBorder="1" applyAlignment="1">
      <alignment horizontal="center" vertical="top"/>
    </xf>
    <xf numFmtId="0" fontId="11" fillId="2" borderId="1" xfId="2" applyFont="1" applyFill="1" applyBorder="1" applyAlignment="1">
      <alignment vertical="top"/>
    </xf>
    <xf numFmtId="0" fontId="11" fillId="2" borderId="2" xfId="2" applyFont="1" applyFill="1" applyBorder="1" applyAlignment="1">
      <alignment vertical="top"/>
    </xf>
    <xf numFmtId="0" fontId="11" fillId="2" borderId="12" xfId="2" applyFont="1" applyFill="1" applyBorder="1" applyAlignment="1">
      <alignment horizontal="center" vertical="center"/>
    </xf>
    <xf numFmtId="0" fontId="7" fillId="2" borderId="5" xfId="0" applyFont="1" applyFill="1" applyBorder="1">
      <alignment vertical="center"/>
    </xf>
    <xf numFmtId="0" fontId="9" fillId="2" borderId="7" xfId="2" applyFont="1" applyFill="1" applyBorder="1">
      <alignment vertical="center"/>
    </xf>
    <xf numFmtId="0" fontId="12" fillId="2" borderId="1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9" fillId="2" borderId="25" xfId="2" applyFont="1" applyFill="1" applyBorder="1" applyAlignment="1">
      <alignment horizontal="center" vertical="center"/>
    </xf>
    <xf numFmtId="0" fontId="9" fillId="2" borderId="24" xfId="2" applyFont="1" applyFill="1" applyBorder="1" applyAlignment="1">
      <alignment horizontal="center" vertical="center"/>
    </xf>
    <xf numFmtId="0" fontId="9" fillId="2" borderId="26" xfId="2" applyFont="1" applyFill="1" applyBorder="1" applyAlignment="1">
      <alignment horizontal="center" vertical="center"/>
    </xf>
    <xf numFmtId="0" fontId="11" fillId="2" borderId="0" xfId="2" applyFont="1" applyFill="1">
      <alignment vertical="center"/>
    </xf>
    <xf numFmtId="0" fontId="9" fillId="2" borderId="9" xfId="2" applyFont="1" applyFill="1" applyBorder="1">
      <alignment vertical="center"/>
    </xf>
    <xf numFmtId="187" fontId="0" fillId="2" borderId="12" xfId="0" applyNumberFormat="1" applyFont="1" applyFill="1" applyBorder="1" applyAlignment="1" applyProtection="1">
      <alignment vertical="center" shrinkToFit="1"/>
    </xf>
    <xf numFmtId="184" fontId="0" fillId="4" borderId="12" xfId="0" applyNumberFormat="1" applyFont="1" applyFill="1" applyBorder="1" applyAlignment="1" applyProtection="1">
      <alignment vertical="center" shrinkToFit="1"/>
      <protection locked="0"/>
    </xf>
    <xf numFmtId="185" fontId="0" fillId="5" borderId="12" xfId="0" applyNumberFormat="1" applyFont="1" applyFill="1" applyBorder="1" applyAlignment="1" applyProtection="1">
      <alignment vertical="center" shrinkToFit="1"/>
      <protection locked="0"/>
    </xf>
    <xf numFmtId="186" fontId="0" fillId="5" borderId="12" xfId="0" applyNumberFormat="1" applyFont="1" applyFill="1" applyBorder="1" applyAlignment="1" applyProtection="1">
      <alignment vertical="center" shrinkToFit="1"/>
      <protection locked="0"/>
    </xf>
    <xf numFmtId="180" fontId="0" fillId="4" borderId="12" xfId="0" applyNumberFormat="1" applyFont="1" applyFill="1" applyBorder="1" applyProtection="1">
      <alignment vertical="center"/>
      <protection locked="0"/>
    </xf>
    <xf numFmtId="183" fontId="0" fillId="5" borderId="3" xfId="0" applyNumberFormat="1" applyFill="1" applyBorder="1" applyAlignment="1" applyProtection="1">
      <alignment vertical="center" shrinkToFit="1"/>
      <protection locked="0"/>
    </xf>
    <xf numFmtId="0" fontId="9" fillId="2" borderId="0" xfId="2" applyFont="1" applyFill="1" applyBorder="1">
      <alignment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0" xfId="2" applyFont="1" applyFill="1" applyAlignment="1">
      <alignment horizontal="left" vertical="center"/>
    </xf>
    <xf numFmtId="0" fontId="9" fillId="2" borderId="8"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4" xfId="2" applyFont="1" applyFill="1" applyBorder="1" applyAlignment="1">
      <alignment horizontal="center" vertical="center"/>
    </xf>
    <xf numFmtId="0" fontId="10" fillId="2" borderId="0" xfId="2" applyFont="1" applyFill="1" applyAlignment="1">
      <alignment horizontal="center" vertical="center"/>
    </xf>
    <xf numFmtId="0" fontId="0" fillId="2" borderId="0" xfId="0" applyFill="1" applyProtection="1">
      <alignment vertical="center"/>
    </xf>
    <xf numFmtId="0" fontId="16" fillId="2" borderId="0" xfId="0" applyFont="1" applyFill="1" applyProtection="1">
      <alignment vertical="center"/>
    </xf>
    <xf numFmtId="0" fontId="0" fillId="2" borderId="3" xfId="0" applyFont="1" applyFill="1" applyBorder="1" applyAlignment="1" applyProtection="1">
      <alignment horizontal="right" vertical="center"/>
    </xf>
    <xf numFmtId="0" fontId="0" fillId="0" borderId="12" xfId="0" applyBorder="1" applyProtection="1">
      <alignment vertical="center"/>
    </xf>
    <xf numFmtId="0" fontId="0" fillId="0" borderId="6" xfId="0" applyBorder="1" applyAlignment="1" applyProtection="1">
      <alignment horizontal="right" vertical="center"/>
    </xf>
    <xf numFmtId="0" fontId="0" fillId="5" borderId="32" xfId="0" applyFill="1" applyBorder="1" applyAlignment="1" applyProtection="1">
      <alignment horizontal="center" vertical="center"/>
    </xf>
    <xf numFmtId="0" fontId="0" fillId="6" borderId="34" xfId="0" applyFill="1" applyBorder="1" applyAlignment="1" applyProtection="1">
      <alignment horizontal="center" vertical="center"/>
    </xf>
    <xf numFmtId="0" fontId="0" fillId="5" borderId="36" xfId="0" applyFill="1" applyBorder="1" applyAlignment="1" applyProtection="1">
      <alignment horizontal="center" vertical="center"/>
    </xf>
    <xf numFmtId="0" fontId="0" fillId="6" borderId="33" xfId="0" applyFill="1" applyBorder="1" applyAlignment="1" applyProtection="1">
      <alignment horizontal="center" vertical="center"/>
    </xf>
    <xf numFmtId="0" fontId="0" fillId="6" borderId="37" xfId="0" applyFill="1" applyBorder="1" applyAlignment="1" applyProtection="1">
      <alignment horizontal="center" vertical="center"/>
    </xf>
    <xf numFmtId="0" fontId="0" fillId="5" borderId="35" xfId="0" applyFill="1" applyBorder="1" applyAlignment="1" applyProtection="1">
      <alignment horizontal="center" vertical="center"/>
    </xf>
    <xf numFmtId="0" fontId="0" fillId="0" borderId="16" xfId="0" applyBorder="1" applyProtection="1">
      <alignment vertical="center"/>
    </xf>
    <xf numFmtId="0" fontId="0" fillId="0" borderId="72" xfId="0" applyBorder="1" applyAlignment="1" applyProtection="1">
      <alignment horizontal="right" vertical="center"/>
    </xf>
    <xf numFmtId="0" fontId="14" fillId="8" borderId="12" xfId="0" applyFont="1" applyFill="1" applyBorder="1" applyAlignment="1" applyProtection="1">
      <alignment horizontal="center" vertical="center" wrapText="1"/>
    </xf>
    <xf numFmtId="6" fontId="0" fillId="8" borderId="12" xfId="1" applyFont="1" applyFill="1" applyBorder="1" applyAlignment="1" applyProtection="1">
      <alignment vertical="center"/>
    </xf>
    <xf numFmtId="6" fontId="0" fillId="8" borderId="17" xfId="1" applyFont="1" applyFill="1" applyBorder="1" applyAlignment="1" applyProtection="1">
      <alignment vertical="center"/>
    </xf>
    <xf numFmtId="0" fontId="14" fillId="0" borderId="49" xfId="0" applyFont="1" applyBorder="1" applyAlignment="1" applyProtection="1">
      <alignment horizontal="center" vertical="center"/>
    </xf>
    <xf numFmtId="6" fontId="0" fillId="0" borderId="49" xfId="1" applyFont="1" applyBorder="1" applyAlignment="1" applyProtection="1">
      <alignment vertical="center" shrinkToFit="1"/>
    </xf>
    <xf numFmtId="6" fontId="0" fillId="0" borderId="76" xfId="1" applyFont="1" applyBorder="1" applyAlignment="1" applyProtection="1">
      <alignment vertical="center" shrinkToFit="1"/>
    </xf>
    <xf numFmtId="0" fontId="14" fillId="8" borderId="57" xfId="0" applyFont="1" applyFill="1" applyBorder="1" applyAlignment="1" applyProtection="1">
      <alignment horizontal="center" vertical="center" wrapText="1"/>
    </xf>
    <xf numFmtId="6" fontId="0" fillId="8" borderId="57" xfId="1" applyFont="1" applyFill="1" applyBorder="1" applyAlignment="1" applyProtection="1">
      <alignment vertical="center"/>
    </xf>
    <xf numFmtId="6" fontId="0" fillId="8" borderId="78" xfId="1" applyFont="1" applyFill="1" applyBorder="1" applyAlignment="1" applyProtection="1">
      <alignment vertical="center"/>
    </xf>
    <xf numFmtId="6" fontId="0" fillId="0" borderId="49" xfId="1" applyFont="1" applyBorder="1" applyAlignment="1" applyProtection="1">
      <alignment vertical="center"/>
    </xf>
    <xf numFmtId="6" fontId="0" fillId="0" borderId="76" xfId="1" applyFont="1" applyBorder="1" applyAlignment="1" applyProtection="1">
      <alignment vertical="center"/>
    </xf>
    <xf numFmtId="0" fontId="14" fillId="8" borderId="14" xfId="0" applyFont="1" applyFill="1" applyBorder="1" applyAlignment="1" applyProtection="1">
      <alignment horizontal="center" vertical="center" wrapText="1"/>
    </xf>
    <xf numFmtId="6" fontId="0" fillId="8" borderId="14" xfId="1" applyFont="1" applyFill="1" applyBorder="1" applyAlignment="1" applyProtection="1">
      <alignment vertical="center"/>
    </xf>
    <xf numFmtId="6" fontId="0" fillId="8" borderId="18" xfId="1" applyFont="1" applyFill="1" applyBorder="1" applyAlignment="1" applyProtection="1">
      <alignment vertical="center"/>
    </xf>
    <xf numFmtId="0" fontId="14" fillId="0" borderId="15" xfId="0" applyFont="1" applyBorder="1" applyAlignment="1" applyProtection="1">
      <alignment horizontal="center" vertical="center"/>
    </xf>
    <xf numFmtId="6" fontId="0" fillId="0" borderId="15" xfId="1" applyFont="1" applyBorder="1" applyAlignment="1" applyProtection="1">
      <alignment vertical="center"/>
    </xf>
    <xf numFmtId="6" fontId="0" fillId="0" borderId="72" xfId="1" applyFont="1" applyBorder="1" applyAlignment="1" applyProtection="1">
      <alignment vertical="center"/>
    </xf>
    <xf numFmtId="0" fontId="0" fillId="0" borderId="14" xfId="0" applyBorder="1" applyAlignment="1" applyProtection="1">
      <alignment horizontal="center" vertical="center"/>
    </xf>
    <xf numFmtId="0" fontId="0" fillId="0" borderId="79" xfId="0" applyBorder="1" applyAlignment="1" applyProtection="1">
      <alignment horizontal="center" vertical="center"/>
    </xf>
    <xf numFmtId="0" fontId="14" fillId="8" borderId="80" xfId="0" applyFont="1" applyFill="1" applyBorder="1" applyAlignment="1" applyProtection="1">
      <alignment horizontal="center" vertical="center" wrapText="1"/>
    </xf>
    <xf numFmtId="6" fontId="0" fillId="8" borderId="81" xfId="1" applyFont="1" applyFill="1" applyBorder="1" applyAlignment="1" applyProtection="1">
      <alignment vertical="center"/>
    </xf>
    <xf numFmtId="181" fontId="0" fillId="2" borderId="12" xfId="0" applyNumberFormat="1" applyFont="1" applyFill="1" applyBorder="1" applyAlignment="1" applyProtection="1">
      <alignment horizontal="right" vertical="center"/>
    </xf>
    <xf numFmtId="181" fontId="0" fillId="2" borderId="0" xfId="0" applyNumberFormat="1" applyFill="1" applyBorder="1" applyAlignment="1" applyProtection="1">
      <alignment horizontal="left" vertical="center"/>
    </xf>
    <xf numFmtId="181" fontId="0" fillId="2" borderId="0" xfId="0" applyNumberFormat="1" applyFill="1" applyBorder="1" applyAlignment="1" applyProtection="1">
      <alignment horizontal="right" vertical="center"/>
    </xf>
    <xf numFmtId="0" fontId="0" fillId="2" borderId="11" xfId="0" applyFont="1" applyFill="1" applyBorder="1" applyProtection="1">
      <alignment vertical="center"/>
    </xf>
    <xf numFmtId="0" fontId="0" fillId="2" borderId="1" xfId="0" applyFont="1" applyFill="1" applyBorder="1" applyProtection="1">
      <alignment vertical="center"/>
    </xf>
    <xf numFmtId="0" fontId="0" fillId="2" borderId="2" xfId="0" applyFont="1" applyFill="1" applyBorder="1" applyProtection="1">
      <alignment vertical="center"/>
    </xf>
    <xf numFmtId="0" fontId="14" fillId="0" borderId="89" xfId="0" applyFont="1" applyBorder="1" applyAlignment="1" applyProtection="1">
      <alignment horizontal="center" vertical="center" wrapText="1"/>
    </xf>
    <xf numFmtId="6" fontId="0" fillId="0" borderId="89" xfId="1" applyFont="1" applyBorder="1" applyAlignment="1" applyProtection="1">
      <alignment vertical="center"/>
    </xf>
    <xf numFmtId="0" fontId="0" fillId="5" borderId="90" xfId="0" applyFill="1" applyBorder="1" applyProtection="1">
      <alignment vertical="center"/>
      <protection locked="0"/>
    </xf>
    <xf numFmtId="0" fontId="0" fillId="6" borderId="91" xfId="0" applyFill="1" applyBorder="1" applyProtection="1">
      <alignment vertical="center"/>
      <protection locked="0"/>
    </xf>
    <xf numFmtId="0" fontId="0" fillId="5" borderId="92" xfId="0" applyFill="1" applyBorder="1" applyProtection="1">
      <alignment vertical="center"/>
      <protection locked="0"/>
    </xf>
    <xf numFmtId="0" fontId="0" fillId="6" borderId="93" xfId="0" applyFill="1" applyBorder="1" applyProtection="1">
      <alignment vertical="center"/>
      <protection locked="0"/>
    </xf>
    <xf numFmtId="0" fontId="0" fillId="6" borderId="94" xfId="0" applyFill="1" applyBorder="1" applyProtection="1">
      <alignment vertical="center"/>
      <protection locked="0"/>
    </xf>
    <xf numFmtId="0" fontId="0" fillId="5" borderId="95" xfId="0" applyFill="1" applyBorder="1" applyProtection="1">
      <alignment vertical="center"/>
      <protection locked="0"/>
    </xf>
    <xf numFmtId="6" fontId="0" fillId="0" borderId="88" xfId="1" applyFont="1" applyBorder="1" applyAlignment="1" applyProtection="1">
      <alignment vertical="center"/>
    </xf>
    <xf numFmtId="0" fontId="0" fillId="2" borderId="0" xfId="0" applyFill="1" applyAlignment="1" applyProtection="1">
      <alignment horizontal="left" vertical="center"/>
    </xf>
    <xf numFmtId="0" fontId="9" fillId="2" borderId="9" xfId="2" applyFont="1" applyFill="1" applyBorder="1" applyAlignment="1">
      <alignment horizontal="center" vertical="center"/>
    </xf>
    <xf numFmtId="0" fontId="9" fillId="2" borderId="14" xfId="2" applyFont="1" applyFill="1" applyBorder="1" applyAlignment="1">
      <alignment horizontal="center" vertical="center"/>
    </xf>
    <xf numFmtId="0" fontId="9" fillId="0" borderId="0" xfId="5" applyFont="1">
      <alignment vertical="center"/>
    </xf>
    <xf numFmtId="0" fontId="5" fillId="0" borderId="0" xfId="0" applyFont="1" applyAlignment="1">
      <alignment horizontal="center" vertical="center"/>
    </xf>
    <xf numFmtId="0" fontId="5" fillId="0" borderId="0" xfId="0" applyFont="1">
      <alignment vertical="center"/>
    </xf>
    <xf numFmtId="0" fontId="9" fillId="0" borderId="3" xfId="5" applyFont="1" applyBorder="1">
      <alignment vertical="center"/>
    </xf>
    <xf numFmtId="0" fontId="9" fillId="0" borderId="4" xfId="5" applyFont="1" applyBorder="1">
      <alignment vertical="center"/>
    </xf>
    <xf numFmtId="0" fontId="9" fillId="0" borderId="5" xfId="5" applyFont="1" applyBorder="1">
      <alignment vertical="center"/>
    </xf>
    <xf numFmtId="0" fontId="9" fillId="0" borderId="0" xfId="0" applyFont="1" applyAlignment="1">
      <alignment horizontal="left" vertical="center"/>
    </xf>
    <xf numFmtId="0" fontId="10" fillId="0" borderId="0" xfId="0" applyFont="1" applyAlignment="1">
      <alignment horizontal="center" vertical="center"/>
    </xf>
    <xf numFmtId="0" fontId="5" fillId="0" borderId="12" xfId="0" applyFont="1" applyBorder="1" applyAlignment="1">
      <alignment horizontal="center" vertical="center"/>
    </xf>
    <xf numFmtId="0" fontId="11" fillId="0" borderId="1" xfId="5" applyFont="1" applyBorder="1" applyAlignment="1">
      <alignment vertical="top"/>
    </xf>
    <xf numFmtId="0" fontId="11" fillId="0" borderId="2" xfId="5" applyFont="1" applyBorder="1" applyAlignment="1">
      <alignment vertical="top"/>
    </xf>
    <xf numFmtId="0" fontId="11" fillId="0" borderId="12" xfId="5" applyFont="1" applyBorder="1" applyAlignment="1">
      <alignment horizontal="center" vertical="center"/>
    </xf>
    <xf numFmtId="0" fontId="7" fillId="0" borderId="5" xfId="0" applyFont="1" applyBorder="1">
      <alignment vertical="center"/>
    </xf>
    <xf numFmtId="0" fontId="5" fillId="0" borderId="13" xfId="0" applyFont="1" applyBorder="1" applyAlignment="1">
      <alignment horizontal="center" vertical="center"/>
    </xf>
    <xf numFmtId="0" fontId="5" fillId="0" borderId="7" xfId="0" applyFont="1" applyBorder="1">
      <alignment vertical="center"/>
    </xf>
    <xf numFmtId="0" fontId="12" fillId="0" borderId="12" xfId="0" applyFont="1" applyBorder="1" applyAlignment="1">
      <alignment horizontal="center" vertical="center" wrapText="1"/>
    </xf>
    <xf numFmtId="0" fontId="5" fillId="0" borderId="4" xfId="0" applyFont="1" applyBorder="1" applyAlignment="1">
      <alignment horizontal="center" vertical="center"/>
    </xf>
    <xf numFmtId="0" fontId="12"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25" xfId="0" applyFont="1" applyBorder="1" applyAlignment="1">
      <alignment horizontal="center" vertical="center"/>
    </xf>
    <xf numFmtId="0" fontId="9" fillId="0" borderId="25" xfId="5" applyFont="1" applyBorder="1" applyAlignment="1">
      <alignment horizontal="center" vertical="center"/>
    </xf>
    <xf numFmtId="0" fontId="9" fillId="0" borderId="24" xfId="5" applyFont="1" applyBorder="1" applyAlignment="1">
      <alignment horizontal="center" vertical="center"/>
    </xf>
    <xf numFmtId="0" fontId="5" fillId="0" borderId="14" xfId="0" applyFont="1" applyBorder="1" applyAlignment="1">
      <alignment horizontal="center" vertical="center"/>
    </xf>
    <xf numFmtId="0" fontId="9" fillId="0" borderId="14" xfId="5" applyFont="1" applyBorder="1" applyAlignment="1">
      <alignment horizontal="center" vertical="center"/>
    </xf>
    <xf numFmtId="0" fontId="9" fillId="0" borderId="9" xfId="5"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11" fillId="0" borderId="0" xfId="0" applyFont="1">
      <alignment vertical="center"/>
    </xf>
    <xf numFmtId="0" fontId="13" fillId="0" borderId="0" xfId="0" applyFont="1">
      <alignment vertical="center"/>
    </xf>
    <xf numFmtId="0" fontId="12" fillId="0" borderId="0" xfId="0" applyFont="1">
      <alignment vertical="center"/>
    </xf>
    <xf numFmtId="0" fontId="5" fillId="0" borderId="23" xfId="0" applyFont="1" applyBorder="1" applyAlignment="1">
      <alignment vertical="center"/>
    </xf>
    <xf numFmtId="0" fontId="17" fillId="2" borderId="0" xfId="0" applyFont="1" applyFill="1" applyBorder="1" applyAlignment="1" applyProtection="1">
      <alignment vertical="center" wrapText="1"/>
    </xf>
    <xf numFmtId="0" fontId="0" fillId="2" borderId="6" xfId="0" applyFont="1" applyFill="1" applyBorder="1" applyAlignment="1" applyProtection="1">
      <alignment horizontal="right" vertical="top"/>
      <protection locked="0"/>
    </xf>
    <xf numFmtId="0" fontId="0" fillId="2" borderId="0" xfId="0" applyFont="1" applyFill="1" applyBorder="1" applyAlignment="1" applyProtection="1">
      <alignment horizontal="right" vertical="top"/>
      <protection locked="0"/>
    </xf>
    <xf numFmtId="0" fontId="0" fillId="2" borderId="0" xfId="0" applyFont="1" applyFill="1" applyBorder="1" applyAlignment="1" applyProtection="1">
      <alignment horizontal="left" vertical="top" wrapText="1"/>
    </xf>
    <xf numFmtId="0" fontId="0" fillId="2" borderId="7" xfId="0" applyFont="1" applyFill="1" applyBorder="1" applyAlignment="1" applyProtection="1">
      <alignment horizontal="left" vertical="top" wrapText="1"/>
    </xf>
    <xf numFmtId="0" fontId="0" fillId="2" borderId="9" xfId="0" applyFont="1" applyFill="1" applyBorder="1" applyAlignment="1" applyProtection="1">
      <alignment horizontal="left" vertical="top" wrapText="1"/>
    </xf>
    <xf numFmtId="0" fontId="0" fillId="2" borderId="10" xfId="0" applyFont="1" applyFill="1" applyBorder="1" applyAlignment="1" applyProtection="1">
      <alignment horizontal="left" vertical="top" wrapText="1"/>
    </xf>
    <xf numFmtId="0" fontId="0" fillId="5" borderId="12" xfId="0" applyFont="1" applyFill="1" applyBorder="1" applyAlignment="1" applyProtection="1">
      <alignment horizontal="left" vertical="center"/>
      <protection locked="0"/>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49" fontId="0" fillId="4" borderId="3" xfId="0" applyNumberFormat="1" applyFont="1" applyFill="1" applyBorder="1" applyAlignment="1" applyProtection="1">
      <alignment horizontal="left" vertical="center"/>
      <protection locked="0"/>
    </xf>
    <xf numFmtId="49" fontId="0" fillId="4" borderId="4" xfId="0" applyNumberFormat="1" applyFont="1" applyFill="1" applyBorder="1" applyAlignment="1" applyProtection="1">
      <alignment horizontal="left" vertical="center"/>
      <protection locked="0"/>
    </xf>
    <xf numFmtId="49" fontId="0" fillId="4" borderId="5" xfId="0" applyNumberFormat="1" applyFont="1" applyFill="1" applyBorder="1" applyAlignment="1" applyProtection="1">
      <alignment horizontal="left" vertical="center"/>
      <protection locked="0"/>
    </xf>
    <xf numFmtId="0" fontId="0" fillId="2" borderId="11" xfId="0" applyFont="1" applyFill="1" applyBorder="1" applyAlignment="1" applyProtection="1">
      <alignment horizontal="center" vertical="center" textRotation="255"/>
    </xf>
    <xf numFmtId="0" fontId="0" fillId="2" borderId="2" xfId="0" applyFont="1" applyFill="1" applyBorder="1" applyAlignment="1" applyProtection="1">
      <alignment horizontal="center" vertical="center" textRotation="255"/>
    </xf>
    <xf numFmtId="0" fontId="0" fillId="2" borderId="6" xfId="0" applyFont="1" applyFill="1" applyBorder="1" applyAlignment="1" applyProtection="1">
      <alignment horizontal="center" vertical="center" textRotation="255"/>
    </xf>
    <xf numFmtId="0" fontId="0" fillId="2" borderId="7" xfId="0" applyFont="1" applyFill="1" applyBorder="1" applyAlignment="1" applyProtection="1">
      <alignment horizontal="center" vertical="center" textRotation="255"/>
    </xf>
    <xf numFmtId="0" fontId="0" fillId="2" borderId="8" xfId="0" applyFont="1" applyFill="1" applyBorder="1" applyAlignment="1" applyProtection="1">
      <alignment horizontal="center" vertical="center" textRotation="255"/>
    </xf>
    <xf numFmtId="0" fontId="0" fillId="2" borderId="10" xfId="0" applyFont="1" applyFill="1" applyBorder="1" applyAlignment="1" applyProtection="1">
      <alignment horizontal="center" vertical="center" textRotation="255"/>
    </xf>
    <xf numFmtId="0" fontId="0" fillId="4" borderId="12" xfId="0" applyFont="1" applyFill="1" applyBorder="1" applyAlignment="1" applyProtection="1">
      <alignment horizontal="left" vertical="center"/>
      <protection locked="0"/>
    </xf>
    <xf numFmtId="0" fontId="0" fillId="2" borderId="13" xfId="0" applyFont="1" applyFill="1" applyBorder="1" applyAlignment="1" applyProtection="1">
      <alignment vertical="center" textRotation="255"/>
    </xf>
    <xf numFmtId="0" fontId="0" fillId="0" borderId="15" xfId="0" applyFont="1" applyBorder="1" applyAlignment="1" applyProtection="1">
      <alignment vertical="center" textRotation="255"/>
    </xf>
    <xf numFmtId="0" fontId="0" fillId="0" borderId="14" xfId="0" applyFont="1" applyBorder="1" applyAlignment="1" applyProtection="1">
      <alignment vertical="center" textRotation="255"/>
    </xf>
    <xf numFmtId="0" fontId="0" fillId="2" borderId="9" xfId="0" applyFont="1" applyFill="1" applyBorder="1" applyAlignment="1" applyProtection="1">
      <alignment horizontal="left" vertical="center"/>
    </xf>
    <xf numFmtId="0" fontId="0" fillId="2" borderId="10"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2" xfId="0" applyFont="1" applyFill="1" applyBorder="1" applyAlignment="1" applyProtection="1">
      <alignment horizontal="left" vertical="center"/>
    </xf>
    <xf numFmtId="0" fontId="0" fillId="2" borderId="12" xfId="0" applyFont="1" applyFill="1" applyBorder="1" applyAlignment="1" applyProtection="1">
      <alignment horizontal="left" vertical="center"/>
    </xf>
    <xf numFmtId="181" fontId="0" fillId="2" borderId="3" xfId="0" applyNumberFormat="1" applyFont="1" applyFill="1" applyBorder="1" applyAlignment="1" applyProtection="1">
      <alignment horizontal="left" vertical="center"/>
    </xf>
    <xf numFmtId="181" fontId="0" fillId="2" borderId="4" xfId="0" applyNumberFormat="1" applyFont="1" applyFill="1" applyBorder="1" applyAlignment="1" applyProtection="1">
      <alignment horizontal="left" vertical="center"/>
    </xf>
    <xf numFmtId="181" fontId="0" fillId="2" borderId="5" xfId="0" applyNumberFormat="1" applyFont="1" applyFill="1" applyBorder="1" applyAlignment="1" applyProtection="1">
      <alignment horizontal="left" vertical="center"/>
    </xf>
    <xf numFmtId="0" fontId="0" fillId="2" borderId="11" xfId="0" applyFont="1" applyFill="1" applyBorder="1" applyAlignment="1" applyProtection="1">
      <alignment horizontal="right" vertical="center"/>
    </xf>
    <xf numFmtId="0" fontId="0" fillId="2" borderId="8" xfId="0" applyFont="1" applyFill="1" applyBorder="1" applyAlignment="1" applyProtection="1">
      <alignment horizontal="right" vertical="center"/>
    </xf>
    <xf numFmtId="0" fontId="9" fillId="2" borderId="12" xfId="2" applyFont="1" applyFill="1" applyBorder="1" applyAlignment="1" applyProtection="1">
      <alignment horizontal="center" vertical="center" textRotation="255"/>
    </xf>
    <xf numFmtId="0" fontId="0" fillId="3" borderId="45"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7" xfId="0" applyFill="1" applyBorder="1" applyAlignment="1" applyProtection="1">
      <alignment horizontal="center" vertical="center"/>
    </xf>
    <xf numFmtId="0" fontId="0" fillId="3" borderId="70"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7" borderId="43" xfId="0" applyFill="1" applyBorder="1" applyAlignment="1" applyProtection="1">
      <alignment horizontal="center" vertical="center" shrinkToFit="1"/>
    </xf>
    <xf numFmtId="0" fontId="0" fillId="7" borderId="44" xfId="0" applyFill="1" applyBorder="1" applyAlignment="1" applyProtection="1">
      <alignment horizontal="center" vertical="center" shrinkToFit="1"/>
    </xf>
    <xf numFmtId="0" fontId="0" fillId="7" borderId="82" xfId="0" applyFill="1" applyBorder="1" applyAlignment="1" applyProtection="1">
      <alignment horizontal="center" vertical="center" shrinkToFit="1"/>
    </xf>
    <xf numFmtId="0" fontId="0" fillId="7" borderId="9"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39" xfId="0" applyFill="1" applyBorder="1" applyAlignment="1" applyProtection="1">
      <alignment horizontal="center" vertical="center"/>
    </xf>
    <xf numFmtId="0" fontId="0" fillId="7" borderId="40" xfId="0" applyFill="1" applyBorder="1" applyAlignment="1" applyProtection="1">
      <alignment horizontal="center" vertical="center"/>
    </xf>
    <xf numFmtId="0" fontId="0" fillId="7" borderId="41" xfId="0" applyFill="1" applyBorder="1" applyAlignment="1" applyProtection="1">
      <alignment horizontal="center" vertical="center"/>
    </xf>
    <xf numFmtId="0" fontId="0" fillId="0" borderId="56" xfId="0" applyBorder="1" applyAlignment="1" applyProtection="1">
      <alignment horizontal="center" vertical="center"/>
    </xf>
    <xf numFmtId="0" fontId="0" fillId="0" borderId="15" xfId="0" applyBorder="1" applyAlignment="1" applyProtection="1">
      <alignment horizontal="center" vertical="center"/>
    </xf>
    <xf numFmtId="0" fontId="0" fillId="0" borderId="49"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9" xfId="0" applyBorder="1" applyAlignment="1" applyProtection="1">
      <alignment horizontal="center" vertical="center"/>
    </xf>
    <xf numFmtId="0" fontId="0" fillId="0" borderId="31" xfId="0" applyBorder="1" applyAlignment="1" applyProtection="1">
      <alignment horizontal="center" vertical="center"/>
    </xf>
    <xf numFmtId="0" fontId="0" fillId="0" borderId="20" xfId="0" applyBorder="1" applyAlignment="1" applyProtection="1">
      <alignment horizontal="center" vertical="center"/>
    </xf>
    <xf numFmtId="0" fontId="0" fillId="0" borderId="71" xfId="0" applyBorder="1" applyAlignment="1" applyProtection="1">
      <alignment horizontal="center" vertical="center"/>
    </xf>
    <xf numFmtId="0" fontId="0" fillId="0" borderId="3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73" xfId="0" applyBorder="1" applyAlignment="1" applyProtection="1">
      <alignment horizontal="center" vertical="center"/>
    </xf>
    <xf numFmtId="0" fontId="0" fillId="0" borderId="74" xfId="0" applyBorder="1" applyAlignment="1" applyProtection="1">
      <alignment horizontal="center" vertical="center"/>
    </xf>
    <xf numFmtId="0" fontId="0" fillId="0" borderId="75" xfId="0" applyBorder="1" applyAlignment="1" applyProtection="1">
      <alignment horizontal="center" vertical="center"/>
    </xf>
    <xf numFmtId="0" fontId="0" fillId="0" borderId="77" xfId="0" applyBorder="1" applyAlignment="1" applyProtection="1">
      <alignment horizontal="center" vertical="center"/>
    </xf>
    <xf numFmtId="0" fontId="0" fillId="0" borderId="13" xfId="0" applyBorder="1" applyAlignment="1" applyProtection="1">
      <alignment horizontal="center" vertical="center"/>
    </xf>
    <xf numFmtId="0" fontId="0" fillId="3" borderId="22" xfId="0" applyFill="1" applyBorder="1" applyAlignment="1" applyProtection="1">
      <alignment horizontal="center" vertical="center"/>
    </xf>
    <xf numFmtId="0" fontId="0" fillId="7" borderId="42" xfId="0" applyFill="1" applyBorder="1" applyAlignment="1" applyProtection="1">
      <alignment horizontal="center" vertical="center"/>
    </xf>
    <xf numFmtId="0" fontId="0" fillId="7" borderId="48"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2" borderId="12" xfId="0" applyFill="1" applyBorder="1" applyAlignment="1" applyProtection="1">
      <alignment horizontal="right" vertical="center"/>
    </xf>
    <xf numFmtId="6" fontId="15" fillId="2" borderId="12" xfId="0" applyNumberFormat="1" applyFont="1" applyFill="1" applyBorder="1" applyAlignment="1" applyProtection="1">
      <alignment horizontal="left" vertical="center"/>
    </xf>
    <xf numFmtId="0" fontId="15" fillId="2" borderId="12" xfId="0" applyFont="1" applyFill="1" applyBorder="1" applyAlignment="1" applyProtection="1">
      <alignment vertical="center"/>
    </xf>
    <xf numFmtId="0" fontId="0" fillId="7" borderId="45" xfId="0" applyFill="1" applyBorder="1" applyAlignment="1" applyProtection="1">
      <alignment horizontal="center" vertical="center"/>
    </xf>
    <xf numFmtId="0" fontId="0" fillId="7" borderId="46" xfId="0" applyFill="1" applyBorder="1" applyAlignment="1" applyProtection="1">
      <alignment horizontal="center" vertical="center"/>
    </xf>
    <xf numFmtId="0" fontId="0" fillId="7" borderId="47" xfId="0" applyFill="1" applyBorder="1" applyAlignment="1" applyProtection="1">
      <alignment horizontal="center" vertical="center"/>
    </xf>
    <xf numFmtId="0" fontId="15" fillId="7" borderId="83" xfId="0" applyFont="1" applyFill="1" applyBorder="1" applyAlignment="1" applyProtection="1">
      <alignment horizontal="center"/>
    </xf>
    <xf numFmtId="0" fontId="15" fillId="7" borderId="84" xfId="0" applyFont="1" applyFill="1" applyBorder="1" applyAlignment="1" applyProtection="1">
      <alignment horizontal="center"/>
    </xf>
    <xf numFmtId="0" fontId="15" fillId="7" borderId="85" xfId="0" applyFont="1" applyFill="1" applyBorder="1" applyAlignment="1" applyProtection="1">
      <alignment horizontal="center"/>
    </xf>
    <xf numFmtId="0" fontId="15" fillId="3" borderId="86" xfId="0" applyFont="1" applyFill="1" applyBorder="1" applyAlignment="1" applyProtection="1">
      <alignment horizontal="center"/>
    </xf>
    <xf numFmtId="0" fontId="15" fillId="3" borderId="84" xfId="0" applyFont="1" applyFill="1" applyBorder="1" applyAlignment="1" applyProtection="1">
      <alignment horizontal="center"/>
    </xf>
    <xf numFmtId="0" fontId="15" fillId="3" borderId="87" xfId="0" applyFont="1" applyFill="1" applyBorder="1" applyAlignment="1" applyProtection="1">
      <alignment horizontal="center"/>
    </xf>
    <xf numFmtId="0" fontId="0" fillId="3" borderId="38" xfId="0" applyFill="1" applyBorder="1" applyAlignment="1" applyProtection="1">
      <alignment horizontal="center" vertical="center"/>
    </xf>
    <xf numFmtId="0" fontId="0" fillId="3" borderId="39" xfId="0" applyFill="1" applyBorder="1" applyAlignment="1" applyProtection="1">
      <alignment horizontal="center" vertical="center"/>
    </xf>
    <xf numFmtId="0" fontId="0" fillId="2" borderId="1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12" xfId="0" applyFont="1" applyFill="1" applyBorder="1" applyAlignment="1" applyProtection="1">
      <alignment horizontal="right" vertical="center"/>
    </xf>
    <xf numFmtId="178" fontId="0" fillId="2" borderId="12" xfId="0" applyNumberFormat="1" applyFont="1" applyFill="1" applyBorder="1" applyAlignment="1" applyProtection="1">
      <alignment horizontal="center" vertical="center"/>
    </xf>
    <xf numFmtId="182" fontId="0" fillId="4" borderId="12" xfId="0" applyNumberFormat="1" applyFont="1" applyFill="1" applyBorder="1" applyAlignment="1" applyProtection="1">
      <alignment horizontal="left" vertical="center"/>
      <protection locked="0"/>
    </xf>
    <xf numFmtId="0" fontId="0" fillId="2" borderId="11"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9" fillId="2" borderId="12" xfId="2" applyFont="1" applyFill="1" applyBorder="1" applyAlignment="1" applyProtection="1">
      <alignment horizontal="center" vertical="center" textRotation="255" wrapText="1"/>
    </xf>
    <xf numFmtId="179" fontId="7" fillId="2" borderId="4" xfId="0" applyNumberFormat="1" applyFont="1" applyFill="1" applyBorder="1" applyAlignment="1">
      <alignment horizontal="center" vertical="center"/>
    </xf>
    <xf numFmtId="0" fontId="12" fillId="2" borderId="1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9" fillId="2" borderId="11" xfId="2" applyFont="1" applyFill="1" applyBorder="1" applyAlignment="1">
      <alignment horizontal="left" vertical="center" indent="1" shrinkToFit="1"/>
    </xf>
    <xf numFmtId="0" fontId="9" fillId="2" borderId="1" xfId="2" applyFont="1" applyFill="1" applyBorder="1" applyAlignment="1">
      <alignment horizontal="left" vertical="center" indent="1" shrinkToFit="1"/>
    </xf>
    <xf numFmtId="0" fontId="9" fillId="2" borderId="2" xfId="2" applyFont="1" applyFill="1" applyBorder="1" applyAlignment="1">
      <alignment horizontal="left" vertical="center" indent="1" shrinkToFit="1"/>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8" xfId="2" applyFont="1" applyFill="1" applyBorder="1" applyAlignment="1">
      <alignment horizontal="left" vertical="center" shrinkToFit="1"/>
    </xf>
    <xf numFmtId="0" fontId="9" fillId="2" borderId="9" xfId="2" applyFont="1" applyFill="1" applyBorder="1" applyAlignment="1">
      <alignment horizontal="left" vertical="center" shrinkToFit="1"/>
    </xf>
    <xf numFmtId="0" fontId="9" fillId="2" borderId="10" xfId="2" applyFont="1" applyFill="1" applyBorder="1" applyAlignment="1">
      <alignment horizontal="left" vertical="center" shrinkToFit="1"/>
    </xf>
    <xf numFmtId="6" fontId="9" fillId="2" borderId="11" xfId="1" applyFont="1" applyFill="1" applyBorder="1" applyAlignment="1">
      <alignment horizontal="center" vertical="center"/>
    </xf>
    <xf numFmtId="6" fontId="9" fillId="2" borderId="1" xfId="1" applyFont="1" applyFill="1" applyBorder="1" applyAlignment="1">
      <alignment horizontal="center" vertical="center"/>
    </xf>
    <xf numFmtId="6" fontId="9" fillId="2" borderId="2" xfId="1" applyFont="1" applyFill="1" applyBorder="1" applyAlignment="1">
      <alignment horizontal="center" vertical="center"/>
    </xf>
    <xf numFmtId="6" fontId="9" fillId="2" borderId="8" xfId="1" applyFont="1" applyFill="1" applyBorder="1" applyAlignment="1">
      <alignment horizontal="center" vertical="center"/>
    </xf>
    <xf numFmtId="6" fontId="9" fillId="2" borderId="9" xfId="1" applyFont="1" applyFill="1" applyBorder="1" applyAlignment="1">
      <alignment horizontal="center" vertical="center"/>
    </xf>
    <xf numFmtId="6" fontId="9" fillId="2" borderId="10" xfId="1" applyFont="1" applyFill="1" applyBorder="1" applyAlignment="1">
      <alignment horizontal="center" vertical="center"/>
    </xf>
    <xf numFmtId="0" fontId="13" fillId="2" borderId="9" xfId="2" applyFont="1" applyFill="1" applyBorder="1" applyAlignment="1">
      <alignment horizontal="left" vertical="top" wrapText="1"/>
    </xf>
    <xf numFmtId="0" fontId="13" fillId="2" borderId="10" xfId="2" applyFont="1" applyFill="1" applyBorder="1" applyAlignment="1">
      <alignment horizontal="left" vertical="top" wrapText="1"/>
    </xf>
    <xf numFmtId="0" fontId="13" fillId="2" borderId="0" xfId="2" applyFont="1" applyFill="1" applyBorder="1" applyAlignment="1">
      <alignment horizontal="left" vertical="top" wrapText="1"/>
    </xf>
    <xf numFmtId="0" fontId="13" fillId="2" borderId="7" xfId="2" applyFont="1" applyFill="1" applyBorder="1" applyAlignment="1">
      <alignment horizontal="left" vertical="top" wrapText="1"/>
    </xf>
    <xf numFmtId="0" fontId="9" fillId="2" borderId="0" xfId="2" applyFont="1" applyFill="1" applyAlignment="1">
      <alignment horizontal="left" vertical="center"/>
    </xf>
    <xf numFmtId="0" fontId="11" fillId="2" borderId="13" xfId="2" applyFont="1" applyFill="1" applyBorder="1" applyAlignment="1">
      <alignment horizontal="center" vertical="center"/>
    </xf>
    <xf numFmtId="0" fontId="11" fillId="2" borderId="15" xfId="2" applyFont="1" applyFill="1" applyBorder="1" applyAlignment="1">
      <alignment horizontal="center" vertical="center"/>
    </xf>
    <xf numFmtId="0" fontId="11" fillId="2" borderId="14" xfId="2" applyFont="1" applyFill="1" applyBorder="1" applyAlignment="1">
      <alignment horizontal="center" vertical="center"/>
    </xf>
    <xf numFmtId="0" fontId="13" fillId="2" borderId="11"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27" xfId="2" applyFont="1" applyFill="1" applyBorder="1" applyAlignment="1">
      <alignment horizontal="center" vertical="center"/>
    </xf>
    <xf numFmtId="0" fontId="13" fillId="2" borderId="28" xfId="2" applyFont="1" applyFill="1" applyBorder="1" applyAlignment="1">
      <alignment horizontal="center" vertical="center"/>
    </xf>
    <xf numFmtId="0" fontId="12" fillId="2" borderId="11" xfId="2" applyFont="1" applyFill="1" applyBorder="1" applyAlignment="1">
      <alignment horizontal="center"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27"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7"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178" fontId="7" fillId="2" borderId="3" xfId="0" applyNumberFormat="1" applyFont="1" applyFill="1" applyBorder="1" applyAlignment="1">
      <alignment horizontal="center" vertical="center"/>
    </xf>
    <xf numFmtId="178" fontId="7" fillId="2" borderId="4" xfId="0" applyNumberFormat="1" applyFont="1" applyFill="1" applyBorder="1" applyAlignment="1">
      <alignment horizontal="center" vertical="center"/>
    </xf>
    <xf numFmtId="0" fontId="9" fillId="2" borderId="6" xfId="2" applyFont="1" applyFill="1" applyBorder="1" applyAlignment="1">
      <alignment horizontal="center" vertical="center"/>
    </xf>
    <xf numFmtId="0" fontId="9" fillId="2" borderId="0" xfId="2" applyFont="1" applyFill="1" applyAlignment="1">
      <alignment horizontal="center" vertical="center"/>
    </xf>
    <xf numFmtId="0" fontId="9" fillId="2" borderId="7"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3" xfId="2" applyFont="1" applyFill="1" applyBorder="1" applyAlignment="1">
      <alignment horizontal="left" vertical="center" indent="1"/>
    </xf>
    <xf numFmtId="0" fontId="9" fillId="2" borderId="4" xfId="2" applyFont="1" applyFill="1" applyBorder="1" applyAlignment="1">
      <alignment horizontal="left" vertical="center" indent="1"/>
    </xf>
    <xf numFmtId="0" fontId="9" fillId="2" borderId="5" xfId="2" applyFont="1" applyFill="1" applyBorder="1" applyAlignment="1">
      <alignment horizontal="left" vertical="center" indent="1"/>
    </xf>
    <xf numFmtId="177" fontId="9" fillId="2" borderId="3" xfId="2" applyNumberFormat="1" applyFont="1" applyFill="1" applyBorder="1" applyAlignment="1">
      <alignment horizontal="center" vertical="center"/>
    </xf>
    <xf numFmtId="177" fontId="9" fillId="2" borderId="4" xfId="2" applyNumberFormat="1" applyFont="1" applyFill="1" applyBorder="1" applyAlignment="1">
      <alignment horizontal="center" vertical="center"/>
    </xf>
    <xf numFmtId="177" fontId="9" fillId="2" borderId="5" xfId="2" applyNumberFormat="1" applyFont="1" applyFill="1" applyBorder="1" applyAlignment="1">
      <alignment horizontal="center" vertical="center"/>
    </xf>
    <xf numFmtId="0" fontId="12" fillId="2" borderId="0" xfId="2" applyFont="1" applyFill="1" applyAlignment="1">
      <alignment horizontal="left" vertical="center"/>
    </xf>
    <xf numFmtId="182" fontId="11" fillId="2" borderId="24" xfId="2" applyNumberFormat="1" applyFont="1" applyFill="1" applyBorder="1" applyAlignment="1">
      <alignment horizontal="left" vertical="center" wrapText="1"/>
    </xf>
    <xf numFmtId="182" fontId="11" fillId="2" borderId="24" xfId="2" applyNumberFormat="1" applyFont="1" applyFill="1" applyBorder="1" applyAlignment="1">
      <alignment horizontal="left" vertical="center"/>
    </xf>
    <xf numFmtId="0" fontId="9" fillId="2" borderId="8" xfId="2" applyFont="1" applyFill="1" applyBorder="1" applyAlignment="1">
      <alignment horizontal="left" vertical="center"/>
    </xf>
    <xf numFmtId="0" fontId="9" fillId="2" borderId="9" xfId="2" applyFont="1" applyFill="1" applyBorder="1" applyAlignment="1">
      <alignment horizontal="left" vertical="center"/>
    </xf>
    <xf numFmtId="0" fontId="9" fillId="2" borderId="10" xfId="2" applyFont="1" applyFill="1" applyBorder="1" applyAlignment="1">
      <alignment horizontal="left" vertical="center"/>
    </xf>
    <xf numFmtId="0" fontId="9" fillId="2" borderId="13" xfId="2" applyFont="1" applyFill="1" applyBorder="1" applyAlignment="1">
      <alignment horizontal="center" vertical="center" textRotation="255" wrapText="1"/>
    </xf>
    <xf numFmtId="0" fontId="9" fillId="2" borderId="15" xfId="2" applyFont="1" applyFill="1" applyBorder="1" applyAlignment="1">
      <alignment horizontal="center" vertical="center" textRotation="255"/>
    </xf>
    <xf numFmtId="0" fontId="9" fillId="2" borderId="14" xfId="2" applyFont="1" applyFill="1" applyBorder="1" applyAlignment="1">
      <alignment horizontal="center" vertical="center" textRotation="255"/>
    </xf>
    <xf numFmtId="0" fontId="9" fillId="2" borderId="3" xfId="2" applyFont="1" applyFill="1" applyBorder="1" applyAlignment="1">
      <alignment horizontal="center" vertical="center" shrinkToFit="1"/>
    </xf>
    <xf numFmtId="0" fontId="9" fillId="2" borderId="4" xfId="2" applyFont="1" applyFill="1" applyBorder="1" applyAlignment="1">
      <alignment horizontal="center" vertical="center" shrinkToFit="1"/>
    </xf>
    <xf numFmtId="0" fontId="9" fillId="2" borderId="5" xfId="2" applyFont="1" applyFill="1" applyBorder="1" applyAlignment="1">
      <alignment horizontal="center" vertical="center" shrinkToFit="1"/>
    </xf>
    <xf numFmtId="0" fontId="11" fillId="2" borderId="6"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10" xfId="2" applyFont="1" applyFill="1" applyBorder="1" applyAlignment="1">
      <alignment horizontal="center" vertical="center"/>
    </xf>
    <xf numFmtId="176" fontId="9" fillId="2" borderId="4" xfId="2" applyNumberFormat="1" applyFont="1" applyFill="1" applyBorder="1" applyAlignment="1">
      <alignment horizontal="center" vertical="center"/>
    </xf>
    <xf numFmtId="176" fontId="9" fillId="2" borderId="5" xfId="2" applyNumberFormat="1" applyFont="1" applyFill="1" applyBorder="1" applyAlignment="1">
      <alignment horizontal="center" vertical="center"/>
    </xf>
    <xf numFmtId="49" fontId="9" fillId="2" borderId="1" xfId="2" applyNumberFormat="1" applyFont="1" applyFill="1" applyBorder="1" applyAlignment="1">
      <alignment horizontal="center" vertical="center"/>
    </xf>
    <xf numFmtId="49" fontId="9" fillId="2" borderId="3" xfId="2" applyNumberFormat="1" applyFont="1" applyFill="1" applyBorder="1" applyAlignment="1">
      <alignment horizontal="center" vertical="center"/>
    </xf>
    <xf numFmtId="0" fontId="11" fillId="2" borderId="13"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9" fillId="2" borderId="3" xfId="2" applyFont="1" applyFill="1" applyBorder="1" applyAlignment="1">
      <alignment horizontal="left" vertical="center"/>
    </xf>
    <xf numFmtId="0" fontId="9" fillId="2" borderId="4" xfId="2" applyFont="1" applyFill="1" applyBorder="1" applyAlignment="1">
      <alignment horizontal="left" vertical="center"/>
    </xf>
    <xf numFmtId="0" fontId="9" fillId="2" borderId="5" xfId="2" applyFont="1" applyFill="1" applyBorder="1" applyAlignment="1">
      <alignment horizontal="left" vertical="center"/>
    </xf>
    <xf numFmtId="0" fontId="11" fillId="2" borderId="13" xfId="2" applyFont="1" applyFill="1" applyBorder="1" applyAlignment="1">
      <alignment horizontal="center" vertical="center" textRotation="255" wrapText="1"/>
    </xf>
    <xf numFmtId="0" fontId="11" fillId="2" borderId="15" xfId="2" applyFont="1" applyFill="1" applyBorder="1" applyAlignment="1">
      <alignment horizontal="center" vertical="center" textRotation="255"/>
    </xf>
    <xf numFmtId="0" fontId="11" fillId="2" borderId="14" xfId="2" applyFont="1" applyFill="1" applyBorder="1" applyAlignment="1">
      <alignment horizontal="center" vertical="center" textRotation="255"/>
    </xf>
    <xf numFmtId="0" fontId="9" fillId="2" borderId="11" xfId="2" applyFont="1" applyFill="1" applyBorder="1" applyAlignment="1">
      <alignment horizontal="left" vertical="center" indent="1"/>
    </xf>
    <xf numFmtId="0" fontId="9" fillId="2" borderId="1" xfId="2" applyFont="1" applyFill="1" applyBorder="1" applyAlignment="1">
      <alignment horizontal="left" vertical="center" indent="1"/>
    </xf>
    <xf numFmtId="0" fontId="9" fillId="2" borderId="2" xfId="2" applyFont="1" applyFill="1" applyBorder="1" applyAlignment="1">
      <alignment horizontal="left" vertical="center" inden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13" fillId="0" borderId="1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3" xfId="5" applyFont="1" applyBorder="1" applyAlignment="1">
      <alignment horizontal="center" vertical="center"/>
    </xf>
    <xf numFmtId="0" fontId="11" fillId="0" borderId="15" xfId="5" applyFont="1" applyBorder="1" applyAlignment="1">
      <alignment horizontal="center" vertical="center"/>
    </xf>
    <xf numFmtId="0" fontId="11" fillId="0" borderId="14" xfId="5" applyFont="1" applyBorder="1" applyAlignment="1">
      <alignment horizontal="center" vertical="center"/>
    </xf>
    <xf numFmtId="49" fontId="9" fillId="0" borderId="11" xfId="5" applyNumberFormat="1" applyFont="1" applyBorder="1" applyAlignment="1">
      <alignment horizontal="center" vertical="center"/>
    </xf>
    <xf numFmtId="0" fontId="9" fillId="0" borderId="1" xfId="5" applyFont="1" applyBorder="1" applyAlignment="1">
      <alignment horizontal="center" vertical="center"/>
    </xf>
    <xf numFmtId="0" fontId="9" fillId="0" borderId="2" xfId="5" applyFont="1" applyBorder="1" applyAlignment="1">
      <alignment horizontal="center" vertical="center"/>
    </xf>
    <xf numFmtId="0" fontId="9" fillId="0" borderId="6" xfId="5" applyFont="1" applyBorder="1" applyAlignment="1">
      <alignment horizontal="center" vertical="center"/>
    </xf>
    <xf numFmtId="0" fontId="9" fillId="0" borderId="0" xfId="5" applyFont="1" applyAlignment="1">
      <alignment horizontal="center" vertical="center"/>
    </xf>
    <xf numFmtId="0" fontId="9" fillId="0" borderId="7" xfId="5" applyFont="1" applyBorder="1" applyAlignment="1">
      <alignment horizontal="center" vertical="center"/>
    </xf>
    <xf numFmtId="0" fontId="9" fillId="0" borderId="8" xfId="5" applyFont="1" applyBorder="1" applyAlignment="1">
      <alignment horizontal="center" vertical="center"/>
    </xf>
    <xf numFmtId="0" fontId="9" fillId="0" borderId="9" xfId="5" applyFont="1" applyBorder="1" applyAlignment="1">
      <alignment horizontal="center" vertical="center"/>
    </xf>
    <xf numFmtId="0" fontId="9" fillId="0" borderId="10" xfId="5" applyFont="1" applyBorder="1" applyAlignment="1">
      <alignment horizontal="center" vertical="center"/>
    </xf>
    <xf numFmtId="49" fontId="9" fillId="0" borderId="3" xfId="5" applyNumberFormat="1" applyFont="1" applyBorder="1" applyAlignment="1">
      <alignment horizontal="center" vertical="center"/>
    </xf>
    <xf numFmtId="0" fontId="9" fillId="0" borderId="4" xfId="5" applyFont="1" applyBorder="1" applyAlignment="1">
      <alignment horizontal="center" vertical="center"/>
    </xf>
    <xf numFmtId="0" fontId="9" fillId="0" borderId="5" xfId="5"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11" fillId="0" borderId="24" xfId="5" applyFont="1" applyBorder="1" applyAlignment="1">
      <alignment horizontal="left" vertical="center" wrapText="1"/>
    </xf>
    <xf numFmtId="0" fontId="9" fillId="0" borderId="9" xfId="5" applyFont="1" applyBorder="1" applyAlignment="1">
      <alignment horizontal="left" vertical="center"/>
    </xf>
    <xf numFmtId="0" fontId="9" fillId="0" borderId="10" xfId="5" applyFont="1" applyBorder="1" applyAlignment="1">
      <alignment horizontal="left" vertical="center"/>
    </xf>
    <xf numFmtId="0" fontId="12" fillId="0" borderId="1" xfId="5" applyFont="1" applyBorder="1" applyAlignment="1">
      <alignment horizontal="center" vertical="center"/>
    </xf>
    <xf numFmtId="0" fontId="12" fillId="0" borderId="2" xfId="5" applyFont="1" applyBorder="1" applyAlignment="1">
      <alignment horizontal="center" vertical="center"/>
    </xf>
    <xf numFmtId="0" fontId="12" fillId="0" borderId="29" xfId="5" applyFont="1" applyBorder="1" applyAlignment="1">
      <alignment horizontal="center" vertical="center"/>
    </xf>
    <xf numFmtId="0" fontId="12" fillId="0" borderId="28" xfId="5" applyFont="1" applyBorder="1" applyAlignment="1">
      <alignment horizontal="center" vertical="center"/>
    </xf>
    <xf numFmtId="0" fontId="9" fillId="0" borderId="96" xfId="5" applyFont="1" applyBorder="1" applyAlignment="1">
      <alignment horizontal="center" vertical="center"/>
    </xf>
    <xf numFmtId="0" fontId="9" fillId="0" borderId="97" xfId="5" applyFont="1" applyBorder="1" applyAlignment="1">
      <alignment horizontal="center" vertical="center"/>
    </xf>
    <xf numFmtId="0" fontId="13" fillId="0" borderId="0" xfId="0" applyFont="1" applyAlignment="1">
      <alignment horizontal="left" vertical="center" wrapText="1"/>
    </xf>
    <xf numFmtId="0" fontId="5" fillId="0" borderId="4" xfId="0" applyFont="1" applyBorder="1" applyAlignment="1">
      <alignment horizontal="center" vertical="center"/>
    </xf>
    <xf numFmtId="190" fontId="9" fillId="0" borderId="6" xfId="1" applyNumberFormat="1" applyFont="1" applyBorder="1" applyAlignment="1">
      <alignment horizontal="center" vertical="center"/>
    </xf>
    <xf numFmtId="190" fontId="9" fillId="0" borderId="0" xfId="1" applyNumberFormat="1" applyFont="1" applyBorder="1" applyAlignment="1">
      <alignment horizontal="center" vertical="center"/>
    </xf>
    <xf numFmtId="190" fontId="9" fillId="0" borderId="7" xfId="1" applyNumberFormat="1"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190" fontId="12" fillId="0" borderId="6" xfId="1" applyNumberFormat="1" applyFont="1" applyBorder="1" applyAlignment="1">
      <alignment horizontal="center" vertical="center"/>
    </xf>
    <xf numFmtId="190" fontId="12" fillId="0" borderId="0" xfId="1" applyNumberFormat="1" applyFont="1" applyBorder="1" applyAlignment="1">
      <alignment horizontal="center" vertical="center"/>
    </xf>
    <xf numFmtId="190" fontId="12" fillId="0" borderId="7" xfId="1" applyNumberFormat="1" applyFont="1" applyBorder="1" applyAlignment="1">
      <alignment horizontal="center" vertical="center"/>
    </xf>
    <xf numFmtId="0" fontId="13" fillId="0" borderId="0" xfId="0" applyFont="1" applyAlignment="1">
      <alignmen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11" xfId="0" applyFont="1" applyBorder="1" applyAlignment="1">
      <alignment horizontal="left" vertical="center" indent="1"/>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3" xfId="0" applyFont="1" applyBorder="1" applyAlignment="1">
      <alignment horizontal="center" vertical="center" textRotation="255" wrapText="1"/>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1" fillId="0" borderId="13" xfId="0" applyFont="1" applyBorder="1" applyAlignment="1">
      <alignment horizontal="center" vertical="center" textRotation="255" wrapText="1"/>
    </xf>
    <xf numFmtId="0" fontId="11" fillId="0" borderId="15" xfId="0" applyFont="1" applyBorder="1" applyAlignment="1">
      <alignment horizontal="center" vertical="center" textRotation="255"/>
    </xf>
    <xf numFmtId="0" fontId="11" fillId="0" borderId="14" xfId="0" applyFont="1" applyBorder="1" applyAlignment="1">
      <alignment horizontal="center" vertical="center" textRotation="255"/>
    </xf>
    <xf numFmtId="0" fontId="5" fillId="0" borderId="3" xfId="0" applyFont="1" applyBorder="1" applyAlignment="1">
      <alignment horizontal="left" vertical="center"/>
    </xf>
    <xf numFmtId="178" fontId="7" fillId="0" borderId="3" xfId="0" applyNumberFormat="1" applyFont="1" applyBorder="1" applyAlignment="1">
      <alignment horizontal="center" vertical="center"/>
    </xf>
    <xf numFmtId="178" fontId="7" fillId="0" borderId="4" xfId="0" applyNumberFormat="1" applyFont="1" applyBorder="1" applyAlignment="1">
      <alignment horizontal="center" vertical="center"/>
    </xf>
    <xf numFmtId="179" fontId="7" fillId="0" borderId="4" xfId="0" applyNumberFormat="1" applyFont="1" applyBorder="1" applyAlignment="1">
      <alignment horizontal="center" vertical="center"/>
    </xf>
    <xf numFmtId="177" fontId="9" fillId="0" borderId="3" xfId="5" applyNumberFormat="1" applyFont="1" applyBorder="1" applyAlignment="1">
      <alignment horizontal="center" vertical="center"/>
    </xf>
    <xf numFmtId="177" fontId="9" fillId="0" borderId="4" xfId="5" applyNumberFormat="1" applyFont="1" applyBorder="1" applyAlignment="1">
      <alignment horizontal="center" vertical="center"/>
    </xf>
    <xf numFmtId="177" fontId="9" fillId="0" borderId="5" xfId="5" applyNumberFormat="1" applyFont="1" applyBorder="1" applyAlignment="1">
      <alignment horizontal="center" vertical="center"/>
    </xf>
    <xf numFmtId="0" fontId="9" fillId="0" borderId="0" xfId="0" applyFont="1" applyAlignment="1">
      <alignment horizontal="left" vertical="center"/>
    </xf>
    <xf numFmtId="176" fontId="5" fillId="0" borderId="4" xfId="0" applyNumberFormat="1" applyFont="1" applyBorder="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right" vertical="center"/>
    </xf>
    <xf numFmtId="0" fontId="0" fillId="7" borderId="12" xfId="0" applyFill="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center"/>
    </xf>
    <xf numFmtId="0" fontId="5" fillId="0" borderId="0" xfId="0" applyFont="1" applyAlignment="1"/>
    <xf numFmtId="0" fontId="11" fillId="0" borderId="4" xfId="0" applyFont="1" applyBorder="1" applyAlignment="1">
      <alignment horizontal="center"/>
    </xf>
    <xf numFmtId="0" fontId="10" fillId="0" borderId="0" xfId="0" applyFont="1" applyAlignment="1">
      <alignment horizontal="center"/>
    </xf>
    <xf numFmtId="0" fontId="10" fillId="2" borderId="0" xfId="2" applyFont="1" applyFill="1" applyAlignment="1">
      <alignment horizontal="center"/>
    </xf>
    <xf numFmtId="0" fontId="12" fillId="2" borderId="0"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1" fillId="2" borderId="11" xfId="2" applyFont="1" applyFill="1" applyBorder="1">
      <alignment vertical="center"/>
    </xf>
    <xf numFmtId="0" fontId="9" fillId="2" borderId="1" xfId="2" applyFont="1" applyFill="1" applyBorder="1">
      <alignment vertical="center"/>
    </xf>
    <xf numFmtId="0" fontId="9" fillId="2" borderId="2" xfId="2" applyFont="1" applyFill="1" applyBorder="1">
      <alignment vertical="center"/>
    </xf>
    <xf numFmtId="0" fontId="11" fillId="2" borderId="6" xfId="2" applyFont="1" applyFill="1" applyBorder="1">
      <alignment vertical="center"/>
    </xf>
    <xf numFmtId="0" fontId="12" fillId="2" borderId="6" xfId="2" applyFont="1" applyFill="1" applyBorder="1" applyAlignment="1">
      <alignment horizontal="center" vertical="center"/>
    </xf>
    <xf numFmtId="0" fontId="9" fillId="2" borderId="6" xfId="2" applyFont="1" applyFill="1" applyBorder="1" applyAlignment="1">
      <alignment horizontal="right" vertical="top"/>
    </xf>
    <xf numFmtId="0" fontId="9" fillId="2" borderId="8" xfId="2" applyFont="1" applyFill="1" applyBorder="1" applyAlignment="1">
      <alignment horizontal="right" vertical="top"/>
    </xf>
  </cellXfs>
  <cellStyles count="7">
    <cellStyle name="Hyperlink" xfId="6"/>
    <cellStyle name="通貨" xfId="1" builtinId="7"/>
    <cellStyle name="通貨 2" xfId="3"/>
    <cellStyle name="標準" xfId="0" builtinId="0"/>
    <cellStyle name="標準 2" xfId="2"/>
    <cellStyle name="標準 2 2" xfId="4"/>
    <cellStyle name="標準 2 3" xfId="5"/>
  </cellStyles>
  <dxfs count="17">
    <dxf>
      <fill>
        <patternFill>
          <bgColor rgb="FF00B0F0"/>
        </patternFill>
      </fill>
    </dxf>
    <dxf>
      <fill>
        <patternFill>
          <bgColor rgb="FFFFFF00"/>
        </patternFill>
      </fill>
    </dxf>
    <dxf>
      <fill>
        <patternFill>
          <bgColor rgb="FF92D050"/>
        </patternFill>
      </fill>
    </dxf>
    <dxf>
      <fill>
        <patternFill>
          <bgColor rgb="FF00FFFF"/>
        </patternFill>
      </fill>
    </dxf>
    <dxf>
      <fill>
        <patternFill>
          <bgColor theme="7" tint="0.39994506668294322"/>
        </patternFill>
      </fill>
    </dxf>
    <dxf>
      <font>
        <color theme="0" tint="-0.24994659260841701"/>
      </font>
    </dxf>
    <dxf>
      <font>
        <color auto="1"/>
      </font>
    </dxf>
    <dxf>
      <font>
        <color auto="1"/>
      </font>
    </dxf>
    <dxf>
      <font>
        <color theme="0" tint="-0.34998626667073579"/>
      </font>
    </dxf>
    <dxf>
      <fill>
        <patternFill>
          <bgColor theme="8" tint="0.59996337778862885"/>
        </patternFill>
      </fill>
    </dxf>
    <dxf>
      <fill>
        <patternFill>
          <bgColor theme="5" tint="0.79998168889431442"/>
        </patternFill>
      </fill>
    </dxf>
    <dxf>
      <fill>
        <patternFill>
          <bgColor theme="8" tint="0.59996337778862885"/>
        </patternFill>
      </fill>
    </dxf>
    <dxf>
      <fill>
        <patternFill>
          <bgColor theme="5" tint="0.79998168889431442"/>
        </patternFill>
      </fill>
    </dxf>
    <dxf>
      <fill>
        <patternFill>
          <bgColor theme="3" tint="0.79998168889431442"/>
        </patternFill>
      </fill>
    </dxf>
    <dxf>
      <fill>
        <patternFill>
          <bgColor theme="7" tint="0.39994506668294322"/>
        </patternFill>
      </fill>
    </dxf>
    <dxf>
      <fill>
        <patternFill>
          <bgColor theme="9" tint="0.39994506668294322"/>
        </patternFill>
      </fill>
    </dxf>
    <dxf>
      <fill>
        <patternFill>
          <bgColor theme="5" tint="0.39994506668294322"/>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AR40"/>
  <sheetViews>
    <sheetView tabSelected="1" zoomScaleNormal="100" workbookViewId="0">
      <selection activeCell="D3" sqref="D3"/>
    </sheetView>
  </sheetViews>
  <sheetFormatPr defaultColWidth="8.46484375" defaultRowHeight="12.85"/>
  <cols>
    <col min="1" max="2" width="4.46484375" style="74" customWidth="1"/>
    <col min="3" max="3" width="12.86328125" style="74" customWidth="1"/>
    <col min="4" max="4" width="7.59765625" style="74" customWidth="1"/>
    <col min="5" max="6" width="6.265625" style="74" customWidth="1"/>
    <col min="7" max="7" width="7.59765625" style="74" customWidth="1"/>
    <col min="8" max="9" width="6.265625" style="74" customWidth="1"/>
    <col min="10" max="10" width="7.59765625" style="74" customWidth="1"/>
    <col min="11" max="14" width="6.265625" style="74" customWidth="1"/>
    <col min="15" max="15" width="7.265625" style="74" bestFit="1" customWidth="1"/>
    <col min="16" max="16" width="13.59765625" style="74" customWidth="1"/>
    <col min="17" max="17" width="6.265625" style="74" customWidth="1"/>
    <col min="18" max="24" width="6.59765625" style="74" customWidth="1"/>
    <col min="25" max="28" width="7.59765625" style="74" customWidth="1"/>
    <col min="29" max="29" width="8.86328125" style="74" customWidth="1"/>
    <col min="30" max="30" width="8.46484375" style="74"/>
    <col min="31" max="31" width="13.59765625" style="74" customWidth="1"/>
    <col min="32" max="16384" width="8.46484375" style="74"/>
  </cols>
  <sheetData>
    <row r="1" spans="1:44" ht="46.75" customHeight="1">
      <c r="A1" s="160" t="s">
        <v>168</v>
      </c>
      <c r="B1" s="160"/>
      <c r="C1" s="160"/>
      <c r="D1" s="160"/>
      <c r="E1" s="160"/>
      <c r="F1" s="160"/>
      <c r="G1" s="160"/>
      <c r="H1" s="160"/>
      <c r="I1" s="160"/>
      <c r="J1" s="160"/>
      <c r="K1" s="160"/>
      <c r="L1" s="160"/>
      <c r="M1" s="160"/>
      <c r="N1" s="160"/>
      <c r="O1" s="160"/>
      <c r="P1" s="160"/>
      <c r="Q1" s="160"/>
      <c r="R1" s="123"/>
    </row>
    <row r="2" spans="1:44" ht="24.6" customHeight="1">
      <c r="A2" s="260" t="s">
        <v>123</v>
      </c>
      <c r="B2" s="260"/>
      <c r="C2" s="260"/>
      <c r="D2" s="179" t="s">
        <v>163</v>
      </c>
      <c r="E2" s="179"/>
      <c r="F2" s="179"/>
      <c r="G2" s="179"/>
      <c r="H2" s="179"/>
      <c r="I2" s="179"/>
      <c r="J2" s="179"/>
      <c r="K2" s="179"/>
      <c r="L2" s="179"/>
      <c r="O2" s="240" t="s">
        <v>47</v>
      </c>
      <c r="P2" s="240"/>
      <c r="Q2" s="242">
        <f>SUM(MAX(R8,SUM(R9:R10),R11,SUM(R12:R13),R14,SUM(R15:R16),R17,SUM(R18:R19),R20),MAX(S8,SUM(S9:S10),S11,SUM(S12:S13),S14,SUM(S15:S16),S17,SUM(S18:S19),S20),MAX(T8,SUM(T9:T10),T11,SUM(T12:T13),T14,SUM(T15:T16),T17,SUM(T18:T19),T20),MAX(U8,SUM(U9:U10),U11,SUM(U12:U13),U14,SUM(U15:U16),U17,SUM(U18:U19),U20),MAX(V8,SUM(V9:V10),V11,SUM(V12:V13),V14,SUM(V15:V16),V17,SUM(V18:V19),V20),MAX(W8,SUM(W9:W10),W11,SUM(W12:W13),W14,SUM(W15:W16),W17,SUM(W18:W19),W20),MAX(X8,SUM(X9:X10),X11,SUM(X12:X13),X14,SUM(X15:X16),X17,SUM(X18:X19),X20),MAX(Y8,SUM(Y9:Y10),Y11,SUM(Y12:Y13),Y14,SUM(Y15:Y16),Y17,SUM(Y18:Y19),Y20),MAX(Z8,SUM(Z9:Z10),Z11,SUM(Z12:Z13),Z14,SUM(Z15:Z16),Z17,SUM(Z18:Z19),Z20),MAX(AA8,SUM(AA9:AA10),AA11,SUM(AA12:AA13),AA14,SUM(AA15:AA16),AA17,SUM(AA18:AA19),AA20),MAX(AB8,SUM(AB9:AB10),AB11,SUM(AB12:AB13),AB14,SUM(AB15:AB16),AB17,SUM(AB18:AB19),AB20),MAX(AC8,SUM(AC9:AC10),AC11,SUM(AC12:AC13),AC14,SUM(AC15:AC16),AC17,SUM(AC18:AC19),AC20),MAX(AG8,SUM(AG9:AG10),AG11,SUM(AG12:AG13),AG14,SUM(AG15:AG16),AG17,SUM(AG18:AG19),AG20),MAX(AH8,SUM(AH9:AH10),AH11,SUM(AH12:AH13),AH14,SUM(AH15:AH16),AH17,SUM(AH18:AH19),AH20),MAX(AI8,SUM(AI9:AI10),AI11,SUM(AI12:AI13),AI14,SUM(AI15:AI16),AI17,SUM(AI18:AI19),AI20),MAX(AJ8,SUM(AJ9:AJ10),AJ11,SUM(AJ12:AJ13),AJ14,SUM(AJ15:AJ16),AJ17,SUM(AJ18:AJ19),AJ20),MAX(AK8,SUM(AK9:AK10),AK11,SUM(AK12:AK13),AK14,SUM(AK15:AK16),AK17,SUM(AK18:AK19),AK20),MAX(AL8,SUM(AL9:AL10),AL11,SUM(AL12:AL13),AL14,SUM(AL15:AL16),AL17,SUM(AL18:AL19),AL20),MAX(AM8,SUM(AM9:AM10),AM11,SUM(AM12:AM13),AM14,SUM(AM15:AM16),AM17,SUM(AM18:AM19),AM20),MAX(AN8,SUM(AN9:AN10),AN11,SUM(AN12:AN13),AN14,SUM(AN15:AN16),AN17,SUM(AN18:AN19),AN20),MAX(AO8,SUM(AO9:AO10),AO11,SUM(AO12:AO13),AO14,SUM(AO15:AO16),AO17,SUM(AO18:AO19),AO20),MAX(AP8,SUM(AP9:AP10),AP11,SUM(AP12:AP13),AP14,SUM(AP15:AP16),AP17,SUM(AP18:AP19),AP20),MAX(AQ8,SUM(AQ9:AQ10),AQ11,SUM(AQ12:AQ13),AQ14,SUM(AQ15:AQ16),AQ17,SUM(AQ18:AQ19),AQ20),MAX(AR8,SUM(AR9:AR10),AR11,SUM(AR12:AR13),AR14,SUM(AR15:AR16),AR17,SUM(AR18:AR19),AR20))</f>
        <v>0</v>
      </c>
      <c r="R2" s="242"/>
      <c r="S2" s="242"/>
    </row>
    <row r="3" spans="1:44" ht="24.6" customHeight="1" thickBot="1">
      <c r="A3" s="260" t="s">
        <v>1</v>
      </c>
      <c r="B3" s="260"/>
      <c r="C3" s="260"/>
      <c r="D3" s="58">
        <v>2023</v>
      </c>
      <c r="E3" s="59">
        <v>1</v>
      </c>
      <c r="F3" s="60">
        <v>1</v>
      </c>
      <c r="G3" s="57">
        <f>DATE(D3,E3,F3)</f>
        <v>44927</v>
      </c>
      <c r="H3" s="261"/>
      <c r="I3" s="261"/>
      <c r="J3" s="261"/>
      <c r="K3" s="261"/>
      <c r="L3" s="261"/>
      <c r="O3" s="240" t="s">
        <v>48</v>
      </c>
      <c r="P3" s="240"/>
      <c r="Q3" s="241">
        <f>IF(Q8&amp;Q9&amp;Q10&amp;Q11&amp;Q12&amp;Q13&amp;Q14&amp;Q15&amp;Q16&amp;Q17&amp;Q18&amp;Q19&amp;Q20&amp;AF8&amp;AF9&amp;AF10&amp;AF11&amp;AF12&amp;AF13&amp;AF14&amp;AF15&amp;AF16&amp;AF17&amp;AF18&amp;AF19&amp;AF20=0,0,Q8+Q9+Q10+Q11+Q12+Q13+Q14+Q15+Q16+Q17+Q18+Q19+Q20+AF8+AF9+AF10+AF11+AF12+AF13+AF14+AF15+AF16+AF17+AF18+AF19+AF20)</f>
        <v>0</v>
      </c>
      <c r="R3" s="241"/>
      <c r="S3" s="241"/>
      <c r="T3" s="74" t="str">
        <f>D13</f>
        <v>一般</v>
      </c>
      <c r="U3" s="75" t="s">
        <v>49</v>
      </c>
    </row>
    <row r="4" spans="1:44" ht="24.6" customHeight="1" thickBot="1">
      <c r="A4" s="173" t="s">
        <v>2</v>
      </c>
      <c r="B4" s="174"/>
      <c r="C4" s="76" t="s">
        <v>3</v>
      </c>
      <c r="D4" s="179"/>
      <c r="E4" s="179"/>
      <c r="F4" s="179"/>
      <c r="G4" s="179"/>
      <c r="H4" s="179"/>
      <c r="I4" s="179"/>
      <c r="J4" s="179"/>
      <c r="K4" s="179"/>
      <c r="L4" s="179"/>
      <c r="O4" s="215" t="s">
        <v>50</v>
      </c>
      <c r="P4" s="216"/>
      <c r="Q4" s="217"/>
      <c r="R4" s="246" t="s">
        <v>51</v>
      </c>
      <c r="S4" s="247"/>
      <c r="T4" s="247"/>
      <c r="U4" s="247"/>
      <c r="V4" s="247"/>
      <c r="W4" s="247"/>
      <c r="X4" s="247"/>
      <c r="Y4" s="247"/>
      <c r="Z4" s="247"/>
      <c r="AA4" s="247"/>
      <c r="AB4" s="247"/>
      <c r="AC4" s="248"/>
      <c r="AD4" s="224" t="s">
        <v>50</v>
      </c>
      <c r="AE4" s="225"/>
      <c r="AF4" s="226"/>
      <c r="AG4" s="249" t="s">
        <v>52</v>
      </c>
      <c r="AH4" s="250"/>
      <c r="AI4" s="250"/>
      <c r="AJ4" s="250"/>
      <c r="AK4" s="250"/>
      <c r="AL4" s="250"/>
      <c r="AM4" s="250"/>
      <c r="AN4" s="250"/>
      <c r="AO4" s="250"/>
      <c r="AP4" s="250"/>
      <c r="AQ4" s="250"/>
      <c r="AR4" s="251"/>
    </row>
    <row r="5" spans="1:44" ht="24.6" customHeight="1" thickBot="1">
      <c r="A5" s="175"/>
      <c r="B5" s="176"/>
      <c r="C5" s="76" t="s">
        <v>0</v>
      </c>
      <c r="D5" s="262" t="s">
        <v>145</v>
      </c>
      <c r="E5" s="262"/>
      <c r="F5" s="262"/>
      <c r="G5" s="262"/>
      <c r="H5" s="262"/>
      <c r="I5" s="262"/>
      <c r="J5" s="262"/>
      <c r="K5" s="262"/>
      <c r="L5" s="262"/>
      <c r="O5" s="218"/>
      <c r="P5" s="219"/>
      <c r="Q5" s="220"/>
      <c r="R5" s="200" t="s">
        <v>53</v>
      </c>
      <c r="S5" s="200"/>
      <c r="T5" s="243" t="s">
        <v>124</v>
      </c>
      <c r="U5" s="244"/>
      <c r="V5" s="244"/>
      <c r="W5" s="244"/>
      <c r="X5" s="244"/>
      <c r="Y5" s="245"/>
      <c r="Z5" s="202" t="s">
        <v>125</v>
      </c>
      <c r="AA5" s="203"/>
      <c r="AB5" s="203"/>
      <c r="AC5" s="204"/>
      <c r="AD5" s="227"/>
      <c r="AE5" s="219"/>
      <c r="AF5" s="228"/>
      <c r="AG5" s="201" t="s">
        <v>54</v>
      </c>
      <c r="AH5" s="201"/>
      <c r="AI5" s="196" t="s">
        <v>126</v>
      </c>
      <c r="AJ5" s="197"/>
      <c r="AK5" s="197"/>
      <c r="AL5" s="197"/>
      <c r="AM5" s="197"/>
      <c r="AN5" s="198"/>
      <c r="AO5" s="199" t="s">
        <v>127</v>
      </c>
      <c r="AP5" s="197"/>
      <c r="AQ5" s="197"/>
      <c r="AR5" s="197"/>
    </row>
    <row r="6" spans="1:44" ht="24.6" customHeight="1">
      <c r="A6" s="175"/>
      <c r="B6" s="176"/>
      <c r="C6" s="263" t="s">
        <v>4</v>
      </c>
      <c r="D6" s="179"/>
      <c r="E6" s="179"/>
      <c r="F6" s="179"/>
      <c r="G6" s="179"/>
      <c r="H6" s="179"/>
      <c r="I6" s="179"/>
      <c r="J6" s="179"/>
      <c r="K6" s="179"/>
      <c r="L6" s="179"/>
      <c r="O6" s="221"/>
      <c r="P6" s="222"/>
      <c r="Q6" s="223"/>
      <c r="R6" s="205" t="s">
        <v>55</v>
      </c>
      <c r="S6" s="205"/>
      <c r="T6" s="208" t="s">
        <v>56</v>
      </c>
      <c r="U6" s="209"/>
      <c r="V6" s="210" t="s">
        <v>57</v>
      </c>
      <c r="W6" s="209"/>
      <c r="X6" s="210" t="s">
        <v>58</v>
      </c>
      <c r="Y6" s="211"/>
      <c r="Z6" s="237" t="s">
        <v>128</v>
      </c>
      <c r="AA6" s="209"/>
      <c r="AB6" s="210" t="s">
        <v>129</v>
      </c>
      <c r="AC6" s="238"/>
      <c r="AD6" s="229"/>
      <c r="AE6" s="222"/>
      <c r="AF6" s="230"/>
      <c r="AG6" s="239" t="s">
        <v>55</v>
      </c>
      <c r="AH6" s="239"/>
      <c r="AI6" s="252" t="s">
        <v>56</v>
      </c>
      <c r="AJ6" s="253"/>
      <c r="AK6" s="206" t="s">
        <v>57</v>
      </c>
      <c r="AL6" s="207"/>
      <c r="AM6" s="206" t="s">
        <v>58</v>
      </c>
      <c r="AN6" s="236"/>
      <c r="AO6" s="239" t="s">
        <v>130</v>
      </c>
      <c r="AP6" s="207"/>
      <c r="AQ6" s="206" t="s">
        <v>131</v>
      </c>
      <c r="AR6" s="207"/>
    </row>
    <row r="7" spans="1:44" ht="24.6" customHeight="1">
      <c r="A7" s="175"/>
      <c r="B7" s="176"/>
      <c r="C7" s="264"/>
      <c r="D7" s="179"/>
      <c r="E7" s="179"/>
      <c r="F7" s="179"/>
      <c r="G7" s="179"/>
      <c r="H7" s="179"/>
      <c r="I7" s="179"/>
      <c r="J7" s="179"/>
      <c r="K7" s="179"/>
      <c r="L7" s="179"/>
      <c r="O7" s="77"/>
      <c r="P7" s="77"/>
      <c r="Q7" s="78" t="s">
        <v>61</v>
      </c>
      <c r="R7" s="79" t="s">
        <v>62</v>
      </c>
      <c r="S7" s="80" t="s">
        <v>63</v>
      </c>
      <c r="T7" s="81" t="s">
        <v>62</v>
      </c>
      <c r="U7" s="82" t="s">
        <v>63</v>
      </c>
      <c r="V7" s="79" t="s">
        <v>62</v>
      </c>
      <c r="W7" s="82" t="s">
        <v>63</v>
      </c>
      <c r="X7" s="79" t="s">
        <v>62</v>
      </c>
      <c r="Y7" s="83" t="s">
        <v>63</v>
      </c>
      <c r="Z7" s="84" t="s">
        <v>62</v>
      </c>
      <c r="AA7" s="82" t="s">
        <v>63</v>
      </c>
      <c r="AB7" s="79" t="s">
        <v>62</v>
      </c>
      <c r="AC7" s="80" t="s">
        <v>63</v>
      </c>
      <c r="AD7" s="85"/>
      <c r="AE7" s="77"/>
      <c r="AF7" s="86" t="s">
        <v>61</v>
      </c>
      <c r="AG7" s="84" t="s">
        <v>62</v>
      </c>
      <c r="AH7" s="80" t="s">
        <v>63</v>
      </c>
      <c r="AI7" s="81" t="s">
        <v>62</v>
      </c>
      <c r="AJ7" s="82" t="s">
        <v>63</v>
      </c>
      <c r="AK7" s="79" t="s">
        <v>62</v>
      </c>
      <c r="AL7" s="82" t="s">
        <v>63</v>
      </c>
      <c r="AM7" s="79" t="s">
        <v>62</v>
      </c>
      <c r="AN7" s="83" t="s">
        <v>63</v>
      </c>
      <c r="AO7" s="84" t="s">
        <v>62</v>
      </c>
      <c r="AP7" s="82" t="s">
        <v>63</v>
      </c>
      <c r="AQ7" s="79" t="s">
        <v>62</v>
      </c>
      <c r="AR7" s="82" t="s">
        <v>63</v>
      </c>
    </row>
    <row r="8" spans="1:44" ht="24.6" customHeight="1">
      <c r="A8" s="175"/>
      <c r="B8" s="176"/>
      <c r="C8" s="76" t="s">
        <v>5</v>
      </c>
      <c r="D8" s="179"/>
      <c r="E8" s="179"/>
      <c r="F8" s="179"/>
      <c r="G8" s="179"/>
      <c r="H8" s="179"/>
      <c r="I8" s="179"/>
      <c r="J8" s="179"/>
      <c r="K8" s="179"/>
      <c r="L8" s="179"/>
      <c r="O8" s="235" t="s">
        <v>64</v>
      </c>
      <c r="P8" s="87" t="s">
        <v>65</v>
      </c>
      <c r="Q8" s="88">
        <f>((料金表!D12*R8)+(料金表!E12*S8)+(料金表!F12*T8)+(料金表!G12*U8)+(料金表!H12*V8)+(料金表!I12*W8)+(料金表!J12*X8)+(料金表!K12*Y8)+(料金表!L12*Z8)+(料金表!M12*AA8)+(料金表!N12*AB8)+(料金表!O12*AC8))*料金表!$A$1</f>
        <v>0</v>
      </c>
      <c r="R8" s="4"/>
      <c r="S8" s="6"/>
      <c r="T8" s="8"/>
      <c r="U8" s="5"/>
      <c r="V8" s="4"/>
      <c r="W8" s="5"/>
      <c r="X8" s="4"/>
      <c r="Y8" s="9"/>
      <c r="Z8" s="7"/>
      <c r="AA8" s="5"/>
      <c r="AB8" s="4"/>
      <c r="AC8" s="6"/>
      <c r="AD8" s="231" t="s">
        <v>64</v>
      </c>
      <c r="AE8" s="87" t="s">
        <v>65</v>
      </c>
      <c r="AF8" s="89">
        <f>((料金表!D19*AG8)+(料金表!E19*AH8)+(料金表!F19*AI8)+(料金表!G19*AJ8)+(料金表!H19*AK8)+(料金表!I19*AL8)+(料金表!J19*AM8)+(料金表!K19*AN8)+(料金表!L19*AO8)+(料金表!M19*AP8)+(料金表!N19*AQ8)+(料金表!O19*AR8))*料金表!$A$1</f>
        <v>0</v>
      </c>
      <c r="AG8" s="7"/>
      <c r="AH8" s="6"/>
      <c r="AI8" s="8"/>
      <c r="AJ8" s="5"/>
      <c r="AK8" s="4"/>
      <c r="AL8" s="5"/>
      <c r="AM8" s="4"/>
      <c r="AN8" s="9"/>
      <c r="AO8" s="7"/>
      <c r="AP8" s="5"/>
      <c r="AQ8" s="4"/>
      <c r="AR8" s="5"/>
    </row>
    <row r="9" spans="1:44" ht="24.6" customHeight="1">
      <c r="A9" s="175"/>
      <c r="B9" s="176"/>
      <c r="C9" s="76" t="s">
        <v>6</v>
      </c>
      <c r="D9" s="179"/>
      <c r="E9" s="179"/>
      <c r="F9" s="179"/>
      <c r="G9" s="179"/>
      <c r="H9" s="179"/>
      <c r="I9" s="179"/>
      <c r="J9" s="179"/>
      <c r="K9" s="179"/>
      <c r="L9" s="179"/>
      <c r="O9" s="213"/>
      <c r="P9" s="114" t="s">
        <v>66</v>
      </c>
      <c r="Q9" s="115">
        <f>((料金表!D13*R9)+(料金表!E13*S9)+(料金表!F13*T9)+(料金表!G13*U9)+(料金表!H13*V9)+(料金表!I13*W9)+(料金表!J13*X9)+(料金表!K13*Y9)+(料金表!L13*Z9)+(料金表!M13*AA9)+(料金表!N13*AB9)+(料金表!O13*AC9))*料金表!$A$1</f>
        <v>0</v>
      </c>
      <c r="R9" s="116"/>
      <c r="S9" s="117"/>
      <c r="T9" s="118"/>
      <c r="U9" s="119"/>
      <c r="V9" s="116"/>
      <c r="W9" s="119"/>
      <c r="X9" s="116"/>
      <c r="Y9" s="120"/>
      <c r="Z9" s="121"/>
      <c r="AA9" s="119"/>
      <c r="AB9" s="116"/>
      <c r="AC9" s="120"/>
      <c r="AD9" s="232"/>
      <c r="AE9" s="114" t="s">
        <v>66</v>
      </c>
      <c r="AF9" s="122">
        <f>((料金表!D20*AG9)+(料金表!E20*AH9)+(料金表!F20*AI9)+(料金表!G20*AJ9)+(料金表!H20*AK9)+(料金表!I20*AL9)+(料金表!J20*AM9)+(料金表!K20*AN9)+(料金表!L20*AO9)+(料金表!M20*AP9)+(料金表!N20*AQ9)+(料金表!O20*AR9))*料金表!$A$1</f>
        <v>0</v>
      </c>
      <c r="AG9" s="121"/>
      <c r="AH9" s="117"/>
      <c r="AI9" s="118"/>
      <c r="AJ9" s="119"/>
      <c r="AK9" s="116"/>
      <c r="AL9" s="119"/>
      <c r="AM9" s="116"/>
      <c r="AN9" s="120"/>
      <c r="AO9" s="121"/>
      <c r="AP9" s="119"/>
      <c r="AQ9" s="116"/>
      <c r="AR9" s="119"/>
    </row>
    <row r="10" spans="1:44" ht="24.6" customHeight="1" thickBot="1">
      <c r="A10" s="175"/>
      <c r="B10" s="176"/>
      <c r="C10" s="76" t="s">
        <v>7</v>
      </c>
      <c r="D10" s="170"/>
      <c r="E10" s="171"/>
      <c r="F10" s="171"/>
      <c r="G10" s="171"/>
      <c r="H10" s="171"/>
      <c r="I10" s="171"/>
      <c r="J10" s="171"/>
      <c r="K10" s="171"/>
      <c r="L10" s="172"/>
      <c r="O10" s="214"/>
      <c r="P10" s="90" t="s">
        <v>68</v>
      </c>
      <c r="Q10" s="91">
        <f>((料金表!D14*R10)+(料金表!E14*S10)+(料金表!F14*T10)+(料金表!G14*U10)+(料金表!H14*V10)+(料金表!I14*W10)+(料金表!J14*X10)+(料金表!K14*Y10)+(料金表!L14*Z10)+(料金表!M14*AA10)+(料金表!N14*AB10)+(料金表!O14*AC10))*料金表!$A$1</f>
        <v>0</v>
      </c>
      <c r="R10" s="16"/>
      <c r="S10" s="17"/>
      <c r="T10" s="18"/>
      <c r="U10" s="19"/>
      <c r="V10" s="16"/>
      <c r="W10" s="19"/>
      <c r="X10" s="16"/>
      <c r="Y10" s="20"/>
      <c r="Z10" s="21"/>
      <c r="AA10" s="19"/>
      <c r="AB10" s="16"/>
      <c r="AC10" s="17"/>
      <c r="AD10" s="233"/>
      <c r="AE10" s="90" t="s">
        <v>68</v>
      </c>
      <c r="AF10" s="92">
        <f>((料金表!D21*AG10)+(料金表!E21*AH10)+(料金表!F21*AI10)+(料金表!G21*AJ10)+(料金表!H21*AK10)+(料金表!I21*AL10)+(料金表!J21*AM10)+(料金表!K21*AN10)+(料金表!L21*AO10)+(料金表!M21*AP10)+(料金表!N21*AQ10)+(料金表!O21*AR10))*料金表!$A$1</f>
        <v>0</v>
      </c>
      <c r="AG10" s="21"/>
      <c r="AH10" s="17"/>
      <c r="AI10" s="18"/>
      <c r="AJ10" s="19"/>
      <c r="AK10" s="16"/>
      <c r="AL10" s="19"/>
      <c r="AM10" s="16"/>
      <c r="AN10" s="20"/>
      <c r="AO10" s="21"/>
      <c r="AP10" s="19"/>
      <c r="AQ10" s="16"/>
      <c r="AR10" s="19"/>
    </row>
    <row r="11" spans="1:44" ht="24.6" customHeight="1" thickTop="1">
      <c r="A11" s="177"/>
      <c r="B11" s="178"/>
      <c r="C11" s="76" t="s">
        <v>8</v>
      </c>
      <c r="D11" s="170"/>
      <c r="E11" s="171"/>
      <c r="F11" s="171"/>
      <c r="G11" s="171"/>
      <c r="H11" s="171"/>
      <c r="I11" s="171"/>
      <c r="J11" s="171"/>
      <c r="K11" s="171"/>
      <c r="L11" s="172"/>
      <c r="O11" s="212" t="s">
        <v>72</v>
      </c>
      <c r="P11" s="93" t="s">
        <v>65</v>
      </c>
      <c r="Q11" s="94">
        <f>((料金表!D12*R11)+(料金表!E12*S11)+(料金表!F12*T11)+(料金表!G12*U11)+(料金表!H12*V11)+(料金表!I12*W11)+(料金表!J12*X11)+(料金表!K12*Y11)+(料金表!L12*Z11)+(料金表!M12*AA11)+(料金表!N12*AB11)+(料金表!O12*AC11))*料金表!$A$1</f>
        <v>0</v>
      </c>
      <c r="R11" s="22"/>
      <c r="S11" s="23"/>
      <c r="T11" s="24"/>
      <c r="U11" s="25"/>
      <c r="V11" s="22"/>
      <c r="W11" s="25"/>
      <c r="X11" s="22"/>
      <c r="Y11" s="26"/>
      <c r="Z11" s="27"/>
      <c r="AA11" s="25"/>
      <c r="AB11" s="22"/>
      <c r="AC11" s="23"/>
      <c r="AD11" s="234" t="s">
        <v>72</v>
      </c>
      <c r="AE11" s="93" t="s">
        <v>65</v>
      </c>
      <c r="AF11" s="95">
        <f>((料金表!D19*AG11)+(料金表!E19*AH11)+(料金表!F19*AI11)+(料金表!G19*AJ11)+(料金表!H19*AK11)+(料金表!I19*AL11)+(料金表!J19*AM11)+(料金表!K19*AN11)+(料金表!L19*AO11)+(料金表!M19*AP11)+(料金表!N19*AQ11)+(料金表!O19*AR11))*料金表!$A$1</f>
        <v>0</v>
      </c>
      <c r="AG11" s="27"/>
      <c r="AH11" s="23"/>
      <c r="AI11" s="24"/>
      <c r="AJ11" s="25"/>
      <c r="AK11" s="22"/>
      <c r="AL11" s="25"/>
      <c r="AM11" s="22"/>
      <c r="AN11" s="26"/>
      <c r="AO11" s="27"/>
      <c r="AP11" s="25"/>
      <c r="AQ11" s="22"/>
      <c r="AR11" s="25"/>
    </row>
    <row r="12" spans="1:44" ht="24.6" customHeight="1">
      <c r="A12" s="260" t="s">
        <v>9</v>
      </c>
      <c r="B12" s="260"/>
      <c r="C12" s="260"/>
      <c r="D12" s="167" t="s">
        <v>144</v>
      </c>
      <c r="E12" s="167"/>
      <c r="F12" s="167"/>
      <c r="G12" s="167"/>
      <c r="H12" s="167"/>
      <c r="I12" s="167"/>
      <c r="J12" s="167"/>
      <c r="K12" s="167"/>
      <c r="L12" s="167"/>
      <c r="O12" s="213"/>
      <c r="P12" s="114" t="s">
        <v>66</v>
      </c>
      <c r="Q12" s="115">
        <f>((料金表!D13*R12)+(料金表!E13*S12)+(料金表!F13*T12)+(料金表!G13*U12)+(料金表!H13*V12)+(料金表!I13*W12)+(料金表!J13*X12)+(料金表!K13*Y12)+(料金表!L13*Z12)+(料金表!M13*AA12)+(料金表!N13*AB12)+(料金表!O13*AC12))*料金表!$A$1</f>
        <v>0</v>
      </c>
      <c r="R12" s="116"/>
      <c r="S12" s="117"/>
      <c r="T12" s="118"/>
      <c r="U12" s="119"/>
      <c r="V12" s="116"/>
      <c r="W12" s="119"/>
      <c r="X12" s="116"/>
      <c r="Y12" s="120"/>
      <c r="Z12" s="121"/>
      <c r="AA12" s="119"/>
      <c r="AB12" s="116"/>
      <c r="AC12" s="120"/>
      <c r="AD12" s="232"/>
      <c r="AE12" s="114" t="s">
        <v>66</v>
      </c>
      <c r="AF12" s="122">
        <f>((料金表!D20*AG12)+(料金表!E20*AH12)+(料金表!F20*AI12)+(料金表!G20*AJ12)+(料金表!H20*AK12)+(料金表!I20*AL12)+(料金表!J20*AM12)+(料金表!K20*AN12)+(料金表!L20*AO12)+(料金表!M20*AP12)+(料金表!N20*AQ12)+(料金表!O20*AR12))*料金表!$A$1</f>
        <v>0</v>
      </c>
      <c r="AG12" s="121"/>
      <c r="AH12" s="117"/>
      <c r="AI12" s="118"/>
      <c r="AJ12" s="119"/>
      <c r="AK12" s="116"/>
      <c r="AL12" s="119"/>
      <c r="AM12" s="116"/>
      <c r="AN12" s="120"/>
      <c r="AO12" s="121"/>
      <c r="AP12" s="119"/>
      <c r="AQ12" s="116"/>
      <c r="AR12" s="119"/>
    </row>
    <row r="13" spans="1:44" ht="24.6" customHeight="1" thickBot="1">
      <c r="A13" s="260" t="s">
        <v>10</v>
      </c>
      <c r="B13" s="260"/>
      <c r="C13" s="260"/>
      <c r="D13" s="167" t="s">
        <v>11</v>
      </c>
      <c r="E13" s="167"/>
      <c r="F13" s="167"/>
      <c r="G13" s="167"/>
      <c r="H13" s="167"/>
      <c r="I13" s="167"/>
      <c r="J13" s="167"/>
      <c r="K13" s="167"/>
      <c r="L13" s="167"/>
      <c r="O13" s="214"/>
      <c r="P13" s="90" t="s">
        <v>68</v>
      </c>
      <c r="Q13" s="96">
        <f>((料金表!D14*R13)+(料金表!E14*S13)+(料金表!F14*T13)+(料金表!G14*U13)+(料金表!H14*V13)+(料金表!I14*W13)+(料金表!J14*X13)+(料金表!K14*Y13)+(料金表!L14*Z13)+(料金表!M14*AA13)+(料金表!N14*AB13)+(料金表!O14*AC13))*料金表!$A$1</f>
        <v>0</v>
      </c>
      <c r="R13" s="16"/>
      <c r="S13" s="17"/>
      <c r="T13" s="18"/>
      <c r="U13" s="19"/>
      <c r="V13" s="16"/>
      <c r="W13" s="19"/>
      <c r="X13" s="16"/>
      <c r="Y13" s="20"/>
      <c r="Z13" s="21"/>
      <c r="AA13" s="19"/>
      <c r="AB13" s="16"/>
      <c r="AC13" s="17"/>
      <c r="AD13" s="233"/>
      <c r="AE13" s="90" t="s">
        <v>68</v>
      </c>
      <c r="AF13" s="97">
        <f>((料金表!D21*AG13)+(料金表!E21*AH13)+(料金表!F21*AI13)+(料金表!G21*AJ13)+(料金表!H21*AK13)+(料金表!I21*AL13)+(料金表!J21*AM13)+(料金表!K21*AN13)+(料金表!L21*AO13)+(料金表!M21*AP13)+(料金表!N21*AQ13)+(料金表!O21*AR13))*料金表!$A$1</f>
        <v>0</v>
      </c>
      <c r="AG13" s="21"/>
      <c r="AH13" s="17"/>
      <c r="AI13" s="18"/>
      <c r="AJ13" s="19"/>
      <c r="AK13" s="16"/>
      <c r="AL13" s="19"/>
      <c r="AM13" s="16"/>
      <c r="AN13" s="20"/>
      <c r="AO13" s="21"/>
      <c r="AP13" s="19"/>
      <c r="AQ13" s="16"/>
      <c r="AR13" s="19"/>
    </row>
    <row r="14" spans="1:44" ht="24.6" customHeight="1" thickTop="1">
      <c r="A14" s="260" t="s">
        <v>13</v>
      </c>
      <c r="B14" s="260"/>
      <c r="C14" s="260"/>
      <c r="D14" s="58">
        <v>2023</v>
      </c>
      <c r="E14" s="59">
        <v>1</v>
      </c>
      <c r="F14" s="60">
        <v>4</v>
      </c>
      <c r="G14" s="57">
        <f>DATE(D14,E14,F14)</f>
        <v>44930</v>
      </c>
      <c r="H14" s="62">
        <v>10</v>
      </c>
      <c r="I14" s="189"/>
      <c r="J14" s="189"/>
      <c r="K14" s="189"/>
      <c r="L14" s="189"/>
      <c r="O14" s="212" t="s">
        <v>75</v>
      </c>
      <c r="P14" s="98" t="s">
        <v>65</v>
      </c>
      <c r="Q14" s="99">
        <f>((料金表!D12*R14)+(料金表!E12*S14)+(料金表!F12*T14)+(料金表!G12*U14)+(料金表!H12*V14)+(料金表!I12*W14)+(料金表!J12*X14)+(料金表!K12*Y14)+(料金表!L12*Z14)+(料金表!M12*AA14)+(料金表!N12*AB14)+(料金表!O12*AC14))*料金表!$A$1</f>
        <v>0</v>
      </c>
      <c r="R14" s="10"/>
      <c r="S14" s="11"/>
      <c r="T14" s="12"/>
      <c r="U14" s="13"/>
      <c r="V14" s="10"/>
      <c r="W14" s="13"/>
      <c r="X14" s="10"/>
      <c r="Y14" s="14"/>
      <c r="Z14" s="15"/>
      <c r="AA14" s="13"/>
      <c r="AB14" s="10"/>
      <c r="AC14" s="11"/>
      <c r="AD14" s="234" t="s">
        <v>75</v>
      </c>
      <c r="AE14" s="98" t="s">
        <v>65</v>
      </c>
      <c r="AF14" s="100">
        <f>((料金表!D19*AG14)+(料金表!E19*AH14)+(料金表!F19*AI14)+(料金表!G19*AJ14)+(料金表!H19*AK14)+(料金表!I19*AL14)+(料金表!J19*AM14)+(料金表!K19*AN14)+(料金表!L19*AO14)+(料金表!M19*AP14)+(料金表!N19*AQ14)+(料金表!O19*AR14))*料金表!$A$1</f>
        <v>0</v>
      </c>
      <c r="AG14" s="15"/>
      <c r="AH14" s="11"/>
      <c r="AI14" s="12"/>
      <c r="AJ14" s="13"/>
      <c r="AK14" s="10"/>
      <c r="AL14" s="13"/>
      <c r="AM14" s="10"/>
      <c r="AN14" s="14"/>
      <c r="AO14" s="15"/>
      <c r="AP14" s="13"/>
      <c r="AQ14" s="10"/>
      <c r="AR14" s="13"/>
    </row>
    <row r="15" spans="1:44" ht="24.6" customHeight="1">
      <c r="A15" s="260" t="s">
        <v>14</v>
      </c>
      <c r="B15" s="260"/>
      <c r="C15" s="260"/>
      <c r="D15" s="58">
        <v>2023</v>
      </c>
      <c r="E15" s="59">
        <v>1</v>
      </c>
      <c r="F15" s="60">
        <v>4</v>
      </c>
      <c r="G15" s="57">
        <f>DATE(D15,E15,F15)</f>
        <v>44930</v>
      </c>
      <c r="H15" s="62">
        <v>16</v>
      </c>
      <c r="I15" s="189"/>
      <c r="J15" s="189"/>
      <c r="K15" s="189"/>
      <c r="L15" s="189"/>
      <c r="O15" s="213"/>
      <c r="P15" s="114" t="s">
        <v>66</v>
      </c>
      <c r="Q15" s="115">
        <f>((料金表!D13*R15)+(料金表!E13*S15)+(料金表!F13*T15)+(料金表!G13*U15)+(料金表!H13*V15)+(料金表!I13*W15)+(料金表!J13*X15)+(料金表!K13*Y15)+(料金表!L13*Z15)+(料金表!M13*AA15)+(料金表!N13*AB15)+(料金表!O13*AC15))*料金表!$A$1</f>
        <v>0</v>
      </c>
      <c r="R15" s="116"/>
      <c r="S15" s="117"/>
      <c r="T15" s="118"/>
      <c r="U15" s="119"/>
      <c r="V15" s="116"/>
      <c r="W15" s="119"/>
      <c r="X15" s="116"/>
      <c r="Y15" s="120"/>
      <c r="Z15" s="121"/>
      <c r="AA15" s="119"/>
      <c r="AB15" s="116"/>
      <c r="AC15" s="120"/>
      <c r="AD15" s="232"/>
      <c r="AE15" s="114" t="s">
        <v>66</v>
      </c>
      <c r="AF15" s="122">
        <f>((料金表!D20*AG15)+(料金表!E20*AH15)+(料金表!F20*AI15)+(料金表!G20*AJ15)+(料金表!H20*AK15)+(料金表!I20*AL15)+(料金表!J20*AM15)+(料金表!K20*AN15)+(料金表!L20*AO15)+(料金表!M20*AP15)+(料金表!N20*AQ15)+(料金表!O20*AR15))*料金表!$A$1</f>
        <v>0</v>
      </c>
      <c r="AG15" s="121"/>
      <c r="AH15" s="117"/>
      <c r="AI15" s="118"/>
      <c r="AJ15" s="119"/>
      <c r="AK15" s="116"/>
      <c r="AL15" s="119"/>
      <c r="AM15" s="116"/>
      <c r="AN15" s="120"/>
      <c r="AO15" s="121"/>
      <c r="AP15" s="119"/>
      <c r="AQ15" s="116"/>
      <c r="AR15" s="119"/>
    </row>
    <row r="16" spans="1:44" ht="24.6" customHeight="1" thickBot="1">
      <c r="A16" s="265" t="s">
        <v>16</v>
      </c>
      <c r="B16" s="195" t="s">
        <v>17</v>
      </c>
      <c r="C16" s="76" t="s">
        <v>18</v>
      </c>
      <c r="D16" s="167" t="s">
        <v>146</v>
      </c>
      <c r="E16" s="167" t="s">
        <v>23</v>
      </c>
      <c r="F16" s="168"/>
      <c r="G16" s="168"/>
      <c r="H16" s="168"/>
      <c r="I16" s="168"/>
      <c r="J16" s="168"/>
      <c r="K16" s="168"/>
      <c r="L16" s="169"/>
      <c r="O16" s="213"/>
      <c r="P16" s="101" t="s">
        <v>68</v>
      </c>
      <c r="Q16" s="102">
        <f>((料金表!D14*R16)+(料金表!E14*S16)+(料金表!F14*T16)+(料金表!G14*U16)+(料金表!H14*V16)+(料金表!I14*W16)+(料金表!J14*X16)+(料金表!K14*Y16)+(料金表!L14*Z16)+(料金表!M14*AA16)+(料金表!N14*AB16)+(料金表!O14*AC16))*料金表!$A$1</f>
        <v>0</v>
      </c>
      <c r="R16" s="28"/>
      <c r="S16" s="29"/>
      <c r="T16" s="30"/>
      <c r="U16" s="31"/>
      <c r="V16" s="28"/>
      <c r="W16" s="31"/>
      <c r="X16" s="28"/>
      <c r="Y16" s="32"/>
      <c r="Z16" s="33"/>
      <c r="AA16" s="31"/>
      <c r="AB16" s="28"/>
      <c r="AC16" s="29"/>
      <c r="AD16" s="232"/>
      <c r="AE16" s="101" t="s">
        <v>68</v>
      </c>
      <c r="AF16" s="103">
        <f>((料金表!D21*AG16)+(料金表!E21*AH16)+(料金表!F21*AI16)+(料金表!G21*AJ16)+(料金表!H21*AK16)+(料金表!I21*AL16)+(料金表!J21*AM16)+(料金表!K21*AN16)+(料金表!L21*AO16)+(料金表!M21*AP16)+(料金表!N21*AQ16)+(料金表!O21*AR16))*料金表!$A$1</f>
        <v>0</v>
      </c>
      <c r="AG16" s="33"/>
      <c r="AH16" s="29"/>
      <c r="AI16" s="30"/>
      <c r="AJ16" s="31"/>
      <c r="AK16" s="28"/>
      <c r="AL16" s="31"/>
      <c r="AM16" s="28"/>
      <c r="AN16" s="32"/>
      <c r="AO16" s="33"/>
      <c r="AP16" s="31"/>
      <c r="AQ16" s="28"/>
      <c r="AR16" s="31"/>
    </row>
    <row r="17" spans="1:44" ht="24.6" customHeight="1" thickTop="1">
      <c r="A17" s="265"/>
      <c r="B17" s="195"/>
      <c r="C17" s="76" t="s">
        <v>20</v>
      </c>
      <c r="D17" s="167" t="s">
        <v>23</v>
      </c>
      <c r="E17" s="167" t="s">
        <v>23</v>
      </c>
      <c r="F17" s="168"/>
      <c r="G17" s="168"/>
      <c r="H17" s="168"/>
      <c r="I17" s="168"/>
      <c r="J17" s="168"/>
      <c r="K17" s="168"/>
      <c r="L17" s="169"/>
      <c r="O17" s="212" t="s">
        <v>77</v>
      </c>
      <c r="P17" s="93" t="s">
        <v>65</v>
      </c>
      <c r="Q17" s="94">
        <f>((料金表!D12*R17)+(料金表!E12*S17)+(料金表!F12*T17)+(料金表!G12*U17)+(料金表!H12*V17)+(料金表!I12*W17)+(料金表!J12*X17)+(料金表!K12*Y17)+(料金表!L12*Z17)+(料金表!M12*AA17)+(料金表!N12*AB17)+(料金表!O12*AC17))*料金表!$A$1</f>
        <v>0</v>
      </c>
      <c r="R17" s="22"/>
      <c r="S17" s="23"/>
      <c r="T17" s="24"/>
      <c r="U17" s="25"/>
      <c r="V17" s="22"/>
      <c r="W17" s="25"/>
      <c r="X17" s="22"/>
      <c r="Y17" s="26"/>
      <c r="Z17" s="27"/>
      <c r="AA17" s="25"/>
      <c r="AB17" s="22"/>
      <c r="AC17" s="23"/>
      <c r="AD17" s="234" t="s">
        <v>77</v>
      </c>
      <c r="AE17" s="93" t="s">
        <v>65</v>
      </c>
      <c r="AF17" s="95">
        <f>((料金表!D19*AG17)+(料金表!E19*AH17)+(料金表!F19*AI17)+(料金表!G19*AJ17)+(料金表!H19*AK17)+(料金表!I19*AL17)+(料金表!J19*AM17)+(料金表!K19*AN17)+(料金表!L19*AO17)+(料金表!M19*AP17)+(料金表!N19*AQ17)+(料金表!O19*AR17))*料金表!$A$1</f>
        <v>0</v>
      </c>
      <c r="AG17" s="27"/>
      <c r="AH17" s="23"/>
      <c r="AI17" s="24"/>
      <c r="AJ17" s="25"/>
      <c r="AK17" s="22"/>
      <c r="AL17" s="25"/>
      <c r="AM17" s="22"/>
      <c r="AN17" s="26"/>
      <c r="AO17" s="27"/>
      <c r="AP17" s="25"/>
      <c r="AQ17" s="22"/>
      <c r="AR17" s="25"/>
    </row>
    <row r="18" spans="1:44" ht="24.6" customHeight="1">
      <c r="A18" s="265"/>
      <c r="B18" s="195"/>
      <c r="C18" s="76" t="s">
        <v>22</v>
      </c>
      <c r="D18" s="167" t="s">
        <v>23</v>
      </c>
      <c r="E18" s="167" t="s">
        <v>23</v>
      </c>
      <c r="F18" s="168"/>
      <c r="G18" s="168"/>
      <c r="H18" s="168"/>
      <c r="I18" s="168"/>
      <c r="J18" s="168"/>
      <c r="K18" s="168"/>
      <c r="L18" s="169"/>
      <c r="O18" s="213"/>
      <c r="P18" s="114" t="s">
        <v>66</v>
      </c>
      <c r="Q18" s="115">
        <f>((料金表!D13*R18)+(料金表!E13*S18)+(料金表!F13*T18)+(料金表!G13*U18)+(料金表!H13*V18)+(料金表!I13*W18)+(料金表!J13*X18)+(料金表!K13*Y18)+(料金表!L13*Z18)+(料金表!M13*AA18)+(料金表!N13*AB18)+(料金表!O13*AC18))*料金表!$A$1</f>
        <v>0</v>
      </c>
      <c r="R18" s="116"/>
      <c r="S18" s="117"/>
      <c r="T18" s="118"/>
      <c r="U18" s="119"/>
      <c r="V18" s="116"/>
      <c r="W18" s="119"/>
      <c r="X18" s="116"/>
      <c r="Y18" s="120"/>
      <c r="Z18" s="121"/>
      <c r="AA18" s="119"/>
      <c r="AB18" s="116"/>
      <c r="AC18" s="120"/>
      <c r="AD18" s="232"/>
      <c r="AE18" s="114" t="s">
        <v>66</v>
      </c>
      <c r="AF18" s="122">
        <f>((料金表!D20*AG18)+(料金表!E20*AH18)+(料金表!F20*AI18)+(料金表!G20*AJ18)+(料金表!H20*AK18)+(料金表!I20*AL18)+(料金表!J20*AM18)+(料金表!K20*AN18)+(料金表!L20*AO18)+(料金表!M20*AP18)+(料金表!N20*AQ18)+(料金表!O20*AR18))*料金表!$A$1</f>
        <v>0</v>
      </c>
      <c r="AG18" s="121"/>
      <c r="AH18" s="117"/>
      <c r="AI18" s="118"/>
      <c r="AJ18" s="119"/>
      <c r="AK18" s="116"/>
      <c r="AL18" s="119"/>
      <c r="AM18" s="116"/>
      <c r="AN18" s="120"/>
      <c r="AO18" s="121"/>
      <c r="AP18" s="119"/>
      <c r="AQ18" s="116"/>
      <c r="AR18" s="119"/>
    </row>
    <row r="19" spans="1:44" ht="24.6" customHeight="1" thickBot="1">
      <c r="A19" s="265"/>
      <c r="B19" s="195"/>
      <c r="C19" s="76" t="s">
        <v>24</v>
      </c>
      <c r="D19" s="167" t="s">
        <v>23</v>
      </c>
      <c r="E19" s="167" t="s">
        <v>23</v>
      </c>
      <c r="F19" s="168"/>
      <c r="G19" s="168"/>
      <c r="H19" s="168"/>
      <c r="I19" s="168"/>
      <c r="J19" s="168"/>
      <c r="K19" s="168"/>
      <c r="L19" s="169"/>
      <c r="O19" s="214"/>
      <c r="P19" s="90" t="s">
        <v>68</v>
      </c>
      <c r="Q19" s="96">
        <f>((料金表!D14*R19)+(料金表!E14*S19)+(料金表!F14*T19)+(料金表!G14*U19)+(料金表!H14*V19)+(料金表!I14*W19)+(料金表!J14*X19)+(料金表!K14*Y19)+(料金表!L14*Z19)+(料金表!M14*AA19)+(料金表!N14*AB19)+(料金表!O14*AC19))*料金表!$A$1</f>
        <v>0</v>
      </c>
      <c r="R19" s="16"/>
      <c r="S19" s="17"/>
      <c r="T19" s="18"/>
      <c r="U19" s="19"/>
      <c r="V19" s="16"/>
      <c r="W19" s="19"/>
      <c r="X19" s="16"/>
      <c r="Y19" s="20"/>
      <c r="Z19" s="21"/>
      <c r="AA19" s="19"/>
      <c r="AB19" s="16"/>
      <c r="AC19" s="17"/>
      <c r="AD19" s="233"/>
      <c r="AE19" s="90" t="s">
        <v>68</v>
      </c>
      <c r="AF19" s="97">
        <f>((料金表!D21*AG19)+(料金表!E21*AH19)+(料金表!F21*AI19)+(料金表!G21*AJ19)+(料金表!H21*AK19)+(料金表!I21*AL19)+(料金表!J21*AM19)+(料金表!K21*AN19)+(料金表!L21*AO19)+(料金表!M21*AP19)+(料金表!N21*AQ19)+(料金表!O21*AR19))*料金表!$A$1</f>
        <v>0</v>
      </c>
      <c r="AG19" s="21"/>
      <c r="AH19" s="17"/>
      <c r="AI19" s="18"/>
      <c r="AJ19" s="19"/>
      <c r="AK19" s="16"/>
      <c r="AL19" s="19"/>
      <c r="AM19" s="16"/>
      <c r="AN19" s="20"/>
      <c r="AO19" s="21"/>
      <c r="AP19" s="19"/>
      <c r="AQ19" s="16"/>
      <c r="AR19" s="19"/>
    </row>
    <row r="20" spans="1:44" ht="24.6" customHeight="1" thickTop="1" thickBot="1">
      <c r="A20" s="265"/>
      <c r="B20" s="195"/>
      <c r="C20" s="76" t="s">
        <v>25</v>
      </c>
      <c r="D20" s="167" t="s">
        <v>23</v>
      </c>
      <c r="E20" s="167" t="s">
        <v>23</v>
      </c>
      <c r="F20" s="168"/>
      <c r="G20" s="168"/>
      <c r="H20" s="168"/>
      <c r="I20" s="168"/>
      <c r="J20" s="168"/>
      <c r="K20" s="168"/>
      <c r="L20" s="169"/>
      <c r="O20" s="104" t="s">
        <v>78</v>
      </c>
      <c r="P20" s="98" t="s">
        <v>65</v>
      </c>
      <c r="Q20" s="99">
        <f>((料金表!D12*R20)+(料金表!E12*S20)+(料金表!F12*T20)+(料金表!G12*U20)+(料金表!H12*V20)+(料金表!I12*W20)+(料金表!J12*X20)+(料金表!K12*Y20)+(料金表!L12*Z20)+(料金表!M12*AA20)+(料金表!N12*AB20)+(料金表!O12*AC20))*料金表!$A$1</f>
        <v>0</v>
      </c>
      <c r="R20" s="10"/>
      <c r="S20" s="11"/>
      <c r="T20" s="12"/>
      <c r="U20" s="13"/>
      <c r="V20" s="10"/>
      <c r="W20" s="13"/>
      <c r="X20" s="10"/>
      <c r="Y20" s="14"/>
      <c r="Z20" s="15"/>
      <c r="AA20" s="13"/>
      <c r="AB20" s="10"/>
      <c r="AC20" s="11"/>
      <c r="AD20" s="105" t="s">
        <v>78</v>
      </c>
      <c r="AE20" s="106" t="s">
        <v>65</v>
      </c>
      <c r="AF20" s="107">
        <f>((料金表!D19*AG20)+(料金表!E19*AH20)+(料金表!F19*AI20)+(料金表!G19*AJ20)+(料金表!H19*AK20)+(料金表!I19*AL20)+(料金表!J19*AM20)+(料金表!K19*AN20)+(料金表!L19*AO20)+(料金表!M19*AP20)+(料金表!N19*AQ20)+(料金表!O19*AR20))*料金表!$A$1</f>
        <v>0</v>
      </c>
      <c r="AG20" s="15"/>
      <c r="AH20" s="11"/>
      <c r="AI20" s="12"/>
      <c r="AJ20" s="13"/>
      <c r="AK20" s="10"/>
      <c r="AL20" s="13"/>
      <c r="AM20" s="10"/>
      <c r="AN20" s="14"/>
      <c r="AO20" s="15"/>
      <c r="AP20" s="13"/>
      <c r="AQ20" s="10"/>
      <c r="AR20" s="13"/>
    </row>
    <row r="21" spans="1:44" ht="24.6" customHeight="1">
      <c r="A21" s="265"/>
      <c r="B21" s="195" t="s">
        <v>26</v>
      </c>
      <c r="C21" s="76" t="s">
        <v>27</v>
      </c>
      <c r="D21" s="167" t="s">
        <v>23</v>
      </c>
      <c r="E21" s="167" t="s">
        <v>23</v>
      </c>
      <c r="F21" s="168"/>
      <c r="G21" s="168"/>
      <c r="H21" s="168"/>
      <c r="I21" s="168"/>
      <c r="J21" s="168"/>
      <c r="K21" s="168"/>
      <c r="L21" s="169"/>
    </row>
    <row r="22" spans="1:44" ht="24.6" customHeight="1">
      <c r="A22" s="265"/>
      <c r="B22" s="195"/>
      <c r="C22" s="76" t="s">
        <v>28</v>
      </c>
      <c r="D22" s="167" t="s">
        <v>23</v>
      </c>
      <c r="E22" s="167"/>
      <c r="F22" s="168"/>
      <c r="G22" s="168"/>
      <c r="H22" s="168"/>
      <c r="I22" s="168"/>
      <c r="J22" s="168"/>
      <c r="K22" s="168"/>
      <c r="L22" s="169"/>
    </row>
    <row r="23" spans="1:44" ht="24.6" customHeight="1">
      <c r="A23" s="265"/>
      <c r="B23" s="195"/>
      <c r="C23" s="76" t="s">
        <v>29</v>
      </c>
      <c r="D23" s="167" t="s">
        <v>23</v>
      </c>
      <c r="E23" s="167" t="s">
        <v>23</v>
      </c>
      <c r="F23" s="168"/>
      <c r="G23" s="168"/>
      <c r="H23" s="168"/>
      <c r="I23" s="168"/>
      <c r="J23" s="168"/>
      <c r="K23" s="168"/>
      <c r="L23" s="169"/>
    </row>
    <row r="24" spans="1:44" ht="24.6" customHeight="1">
      <c r="A24" s="265"/>
      <c r="B24" s="265" t="s">
        <v>30</v>
      </c>
      <c r="C24" s="193" t="s">
        <v>31</v>
      </c>
      <c r="D24" s="108" t="s">
        <v>32</v>
      </c>
      <c r="E24" s="167" t="s">
        <v>23</v>
      </c>
      <c r="F24" s="167" t="s">
        <v>23</v>
      </c>
      <c r="G24" s="108" t="s">
        <v>33</v>
      </c>
      <c r="H24" s="167" t="s">
        <v>23</v>
      </c>
      <c r="I24" s="167" t="s">
        <v>23</v>
      </c>
      <c r="J24" s="108" t="s">
        <v>34</v>
      </c>
      <c r="K24" s="167" t="s">
        <v>23</v>
      </c>
      <c r="L24" s="167" t="s">
        <v>23</v>
      </c>
      <c r="M24" s="109"/>
      <c r="N24" s="109"/>
      <c r="O24" s="110"/>
      <c r="P24" s="109"/>
      <c r="Q24" s="109"/>
    </row>
    <row r="25" spans="1:44" ht="24.6" customHeight="1">
      <c r="A25" s="265"/>
      <c r="B25" s="265"/>
      <c r="C25" s="194"/>
      <c r="D25" s="108" t="s">
        <v>35</v>
      </c>
      <c r="E25" s="167" t="s">
        <v>23</v>
      </c>
      <c r="F25" s="167" t="s">
        <v>23</v>
      </c>
      <c r="G25" s="108" t="s">
        <v>36</v>
      </c>
      <c r="H25" s="167" t="s">
        <v>23</v>
      </c>
      <c r="I25" s="167" t="s">
        <v>23</v>
      </c>
      <c r="J25" s="190"/>
      <c r="K25" s="191"/>
      <c r="L25" s="192"/>
    </row>
    <row r="26" spans="1:44" ht="24.6" customHeight="1">
      <c r="A26" s="265"/>
      <c r="B26" s="265"/>
      <c r="C26" s="76" t="s">
        <v>37</v>
      </c>
      <c r="D26" s="167" t="s">
        <v>23</v>
      </c>
      <c r="E26" s="167" t="s">
        <v>23</v>
      </c>
      <c r="F26" s="61"/>
      <c r="G26" s="189" t="s">
        <v>38</v>
      </c>
      <c r="H26" s="189"/>
      <c r="I26" s="189"/>
      <c r="J26" s="189"/>
      <c r="K26" s="189"/>
      <c r="L26" s="189"/>
    </row>
    <row r="27" spans="1:44" ht="24.6" customHeight="1">
      <c r="A27" s="265"/>
      <c r="B27" s="265"/>
      <c r="C27" s="76" t="s">
        <v>39</v>
      </c>
      <c r="D27" s="167" t="s">
        <v>23</v>
      </c>
      <c r="E27" s="167"/>
      <c r="F27" s="168"/>
      <c r="G27" s="168"/>
      <c r="H27" s="168"/>
      <c r="I27" s="168"/>
      <c r="J27" s="168"/>
      <c r="K27" s="168"/>
      <c r="L27" s="169"/>
    </row>
    <row r="28" spans="1:44" ht="24.6" customHeight="1">
      <c r="A28" s="265"/>
      <c r="B28" s="265"/>
      <c r="C28" s="76" t="s">
        <v>40</v>
      </c>
      <c r="D28" s="167" t="s">
        <v>23</v>
      </c>
      <c r="E28" s="167" t="s">
        <v>23</v>
      </c>
      <c r="F28" s="168"/>
      <c r="G28" s="168"/>
      <c r="H28" s="168"/>
      <c r="I28" s="168"/>
      <c r="J28" s="168"/>
      <c r="K28" s="168"/>
      <c r="L28" s="169"/>
    </row>
    <row r="29" spans="1:44" ht="24.6" customHeight="1">
      <c r="A29" s="260" t="s">
        <v>41</v>
      </c>
      <c r="B29" s="260"/>
      <c r="C29" s="260"/>
      <c r="D29" s="179"/>
      <c r="E29" s="179"/>
      <c r="F29" s="179"/>
      <c r="G29" s="179"/>
      <c r="H29" s="179"/>
      <c r="I29" s="179"/>
      <c r="J29" s="179"/>
      <c r="K29" s="179"/>
      <c r="L29" s="179"/>
    </row>
    <row r="30" spans="1:44" ht="24.6" customHeight="1">
      <c r="A30" s="254" t="s">
        <v>42</v>
      </c>
      <c r="B30" s="255"/>
      <c r="C30" s="76" t="s">
        <v>43</v>
      </c>
      <c r="D30" s="179"/>
      <c r="E30" s="179"/>
      <c r="F30" s="179"/>
      <c r="G30" s="179"/>
      <c r="H30" s="179"/>
      <c r="I30" s="179"/>
      <c r="J30" s="179"/>
      <c r="K30" s="179"/>
      <c r="L30" s="179"/>
    </row>
    <row r="31" spans="1:44" ht="24.6" customHeight="1">
      <c r="A31" s="256"/>
      <c r="B31" s="257"/>
      <c r="C31" s="76" t="s">
        <v>44</v>
      </c>
      <c r="D31" s="179"/>
      <c r="E31" s="179"/>
      <c r="F31" s="179"/>
      <c r="G31" s="179"/>
      <c r="H31" s="179"/>
      <c r="I31" s="179"/>
      <c r="J31" s="179"/>
      <c r="K31" s="179"/>
      <c r="L31" s="179"/>
    </row>
    <row r="32" spans="1:44" ht="41.5" customHeight="1">
      <c r="A32" s="256"/>
      <c r="B32" s="257"/>
      <c r="C32" s="76" t="s">
        <v>45</v>
      </c>
      <c r="D32" s="179"/>
      <c r="E32" s="179"/>
      <c r="F32" s="179"/>
      <c r="G32" s="179"/>
      <c r="H32" s="179"/>
      <c r="I32" s="179"/>
      <c r="J32" s="179"/>
      <c r="K32" s="179"/>
      <c r="L32" s="179"/>
    </row>
    <row r="33" spans="1:12" ht="17.45" customHeight="1">
      <c r="A33" s="258"/>
      <c r="B33" s="259"/>
      <c r="C33" s="76" t="s">
        <v>46</v>
      </c>
      <c r="D33" s="179"/>
      <c r="E33" s="179"/>
      <c r="F33" s="179"/>
      <c r="G33" s="179"/>
      <c r="H33" s="179"/>
      <c r="I33" s="179"/>
      <c r="J33" s="179"/>
      <c r="K33" s="179"/>
      <c r="L33" s="179"/>
    </row>
    <row r="34" spans="1:12" ht="17.45" customHeight="1">
      <c r="A34" s="180" t="s">
        <v>132</v>
      </c>
      <c r="B34" s="187" t="s">
        <v>133</v>
      </c>
      <c r="C34" s="187"/>
      <c r="D34" s="187"/>
      <c r="E34" s="187"/>
      <c r="F34" s="187"/>
      <c r="G34" s="187"/>
      <c r="H34" s="187"/>
      <c r="I34" s="187"/>
      <c r="J34" s="187"/>
      <c r="K34" s="187"/>
      <c r="L34" s="188"/>
    </row>
    <row r="35" spans="1:12" ht="17.45" customHeight="1">
      <c r="A35" s="181"/>
      <c r="B35" s="185" t="s">
        <v>134</v>
      </c>
      <c r="C35" s="185"/>
      <c r="D35" s="185"/>
      <c r="E35" s="185"/>
      <c r="F35" s="185"/>
      <c r="G35" s="185"/>
      <c r="H35" s="185"/>
      <c r="I35" s="185"/>
      <c r="J35" s="185"/>
      <c r="K35" s="185"/>
      <c r="L35" s="186"/>
    </row>
    <row r="36" spans="1:12" ht="17.649999999999999" customHeight="1">
      <c r="A36" s="182"/>
      <c r="B36" s="183" t="s">
        <v>135</v>
      </c>
      <c r="C36" s="183"/>
      <c r="D36" s="183"/>
      <c r="E36" s="183"/>
      <c r="F36" s="183"/>
      <c r="G36" s="183"/>
      <c r="H36" s="183"/>
      <c r="I36" s="183"/>
      <c r="J36" s="183"/>
      <c r="K36" s="183"/>
      <c r="L36" s="184"/>
    </row>
    <row r="37" spans="1:12" ht="31.7" customHeight="1">
      <c r="A37" s="111" t="s">
        <v>140</v>
      </c>
      <c r="B37" s="112"/>
      <c r="C37" s="112"/>
      <c r="D37" s="112"/>
      <c r="E37" s="112"/>
      <c r="F37" s="112"/>
      <c r="G37" s="112"/>
      <c r="H37" s="112"/>
      <c r="I37" s="112"/>
      <c r="J37" s="112"/>
      <c r="K37" s="112"/>
      <c r="L37" s="113"/>
    </row>
    <row r="38" spans="1:12" ht="31.7" customHeight="1">
      <c r="A38" s="161" t="s">
        <v>138</v>
      </c>
      <c r="B38" s="162"/>
      <c r="C38" s="163" t="s">
        <v>136</v>
      </c>
      <c r="D38" s="163"/>
      <c r="E38" s="163"/>
      <c r="F38" s="163"/>
      <c r="G38" s="163"/>
      <c r="H38" s="163"/>
      <c r="I38" s="163"/>
      <c r="J38" s="163"/>
      <c r="K38" s="163"/>
      <c r="L38" s="164"/>
    </row>
    <row r="39" spans="1:12" ht="31.7" customHeight="1">
      <c r="A39" s="161" t="s">
        <v>138</v>
      </c>
      <c r="B39" s="162"/>
      <c r="C39" s="163" t="s">
        <v>137</v>
      </c>
      <c r="D39" s="163"/>
      <c r="E39" s="163"/>
      <c r="F39" s="163"/>
      <c r="G39" s="163"/>
      <c r="H39" s="163"/>
      <c r="I39" s="163"/>
      <c r="J39" s="163"/>
      <c r="K39" s="163"/>
      <c r="L39" s="164"/>
    </row>
    <row r="40" spans="1:12" ht="30.2" customHeight="1">
      <c r="A40" s="161" t="s">
        <v>138</v>
      </c>
      <c r="B40" s="162"/>
      <c r="C40" s="165" t="s">
        <v>139</v>
      </c>
      <c r="D40" s="165"/>
      <c r="E40" s="165"/>
      <c r="F40" s="165"/>
      <c r="G40" s="165"/>
      <c r="H40" s="165"/>
      <c r="I40" s="165"/>
      <c r="J40" s="165"/>
      <c r="K40" s="165"/>
      <c r="L40" s="166"/>
    </row>
  </sheetData>
  <sheetProtection password="DB13" sheet="1" objects="1" scenarios="1" selectLockedCells="1"/>
  <mergeCells count="107">
    <mergeCell ref="A30:B33"/>
    <mergeCell ref="A2:C2"/>
    <mergeCell ref="A3:C3"/>
    <mergeCell ref="D2:L2"/>
    <mergeCell ref="H3:L3"/>
    <mergeCell ref="D4:L4"/>
    <mergeCell ref="D5:L5"/>
    <mergeCell ref="D6:L6"/>
    <mergeCell ref="D8:L8"/>
    <mergeCell ref="D9:L9"/>
    <mergeCell ref="D10:L10"/>
    <mergeCell ref="C6:C7"/>
    <mergeCell ref="B24:B28"/>
    <mergeCell ref="A16:A28"/>
    <mergeCell ref="A29:C29"/>
    <mergeCell ref="E24:F24"/>
    <mergeCell ref="H24:I24"/>
    <mergeCell ref="A12:C12"/>
    <mergeCell ref="A14:C14"/>
    <mergeCell ref="A15:C15"/>
    <mergeCell ref="A13:C13"/>
    <mergeCell ref="K24:L24"/>
    <mergeCell ref="E25:F25"/>
    <mergeCell ref="H25:I25"/>
    <mergeCell ref="AB6:AC6"/>
    <mergeCell ref="AG6:AH6"/>
    <mergeCell ref="O2:P2"/>
    <mergeCell ref="O3:P3"/>
    <mergeCell ref="Q3:S3"/>
    <mergeCell ref="Q2:S2"/>
    <mergeCell ref="T5:Y5"/>
    <mergeCell ref="R4:AC4"/>
    <mergeCell ref="AG4:AR4"/>
    <mergeCell ref="AI6:AJ6"/>
    <mergeCell ref="AK6:AL6"/>
    <mergeCell ref="AO6:AP6"/>
    <mergeCell ref="B21:B23"/>
    <mergeCell ref="AI5:AN5"/>
    <mergeCell ref="AO5:AR5"/>
    <mergeCell ref="R5:S5"/>
    <mergeCell ref="AG5:AH5"/>
    <mergeCell ref="Z5:AC5"/>
    <mergeCell ref="R6:S6"/>
    <mergeCell ref="AQ6:AR6"/>
    <mergeCell ref="T6:U6"/>
    <mergeCell ref="V6:W6"/>
    <mergeCell ref="X6:Y6"/>
    <mergeCell ref="O11:O13"/>
    <mergeCell ref="O17:O19"/>
    <mergeCell ref="O14:O16"/>
    <mergeCell ref="O4:Q6"/>
    <mergeCell ref="AD4:AF6"/>
    <mergeCell ref="AD8:AD10"/>
    <mergeCell ref="AD11:AD13"/>
    <mergeCell ref="AD14:AD16"/>
    <mergeCell ref="AD17:AD19"/>
    <mergeCell ref="O8:O10"/>
    <mergeCell ref="B16:B20"/>
    <mergeCell ref="AM6:AN6"/>
    <mergeCell ref="Z6:AA6"/>
    <mergeCell ref="D32:L32"/>
    <mergeCell ref="D31:L31"/>
    <mergeCell ref="D30:L30"/>
    <mergeCell ref="G26:L26"/>
    <mergeCell ref="J25:L25"/>
    <mergeCell ref="C24:C25"/>
    <mergeCell ref="D18:E18"/>
    <mergeCell ref="F18:L18"/>
    <mergeCell ref="D19:E19"/>
    <mergeCell ref="F19:L19"/>
    <mergeCell ref="D20:E20"/>
    <mergeCell ref="F20:L20"/>
    <mergeCell ref="D21:E21"/>
    <mergeCell ref="F21:L21"/>
    <mergeCell ref="D22:E22"/>
    <mergeCell ref="F22:L22"/>
    <mergeCell ref="D23:E23"/>
    <mergeCell ref="F23:L23"/>
    <mergeCell ref="D27:E27"/>
    <mergeCell ref="F27:L27"/>
    <mergeCell ref="D28:E28"/>
    <mergeCell ref="F28:L28"/>
    <mergeCell ref="D26:E26"/>
    <mergeCell ref="A1:Q1"/>
    <mergeCell ref="A40:B40"/>
    <mergeCell ref="C38:L38"/>
    <mergeCell ref="C39:L39"/>
    <mergeCell ref="C40:L40"/>
    <mergeCell ref="D17:E17"/>
    <mergeCell ref="F17:L17"/>
    <mergeCell ref="D16:E16"/>
    <mergeCell ref="F16:L16"/>
    <mergeCell ref="D11:L11"/>
    <mergeCell ref="A4:B11"/>
    <mergeCell ref="D7:L7"/>
    <mergeCell ref="A34:A36"/>
    <mergeCell ref="B36:L36"/>
    <mergeCell ref="B35:L35"/>
    <mergeCell ref="B34:L34"/>
    <mergeCell ref="A38:B38"/>
    <mergeCell ref="A39:B39"/>
    <mergeCell ref="D12:L12"/>
    <mergeCell ref="D13:L13"/>
    <mergeCell ref="I15:L15"/>
    <mergeCell ref="I14:L14"/>
    <mergeCell ref="D29:L29"/>
    <mergeCell ref="D33:L33"/>
  </mergeCells>
  <phoneticPr fontId="4"/>
  <conditionalFormatting sqref="T3">
    <cfRule type="expression" dxfId="16" priority="24">
      <formula>$T$3="営利"</formula>
    </cfRule>
    <cfRule type="expression" dxfId="15" priority="25">
      <formula>$T$3="全額免除"</formula>
    </cfRule>
    <cfRule type="expression" dxfId="14" priority="26">
      <formula>$T$3="5割減免"</formula>
    </cfRule>
    <cfRule type="expression" dxfId="13" priority="27">
      <formula>$T$3="一般"</formula>
    </cfRule>
  </conditionalFormatting>
  <conditionalFormatting sqref="A38:B38">
    <cfRule type="cellIs" dxfId="12" priority="9" operator="notEqual">
      <formula>"確認"</formula>
    </cfRule>
    <cfRule type="cellIs" dxfId="11" priority="10" operator="equal">
      <formula>"確認"</formula>
    </cfRule>
  </conditionalFormatting>
  <conditionalFormatting sqref="A39:B40">
    <cfRule type="cellIs" dxfId="10" priority="7" operator="notEqual">
      <formula>"確認"</formula>
    </cfRule>
    <cfRule type="cellIs" dxfId="9" priority="8" operator="equal">
      <formula>"確認"</formula>
    </cfRule>
  </conditionalFormatting>
  <conditionalFormatting sqref="D2:L2">
    <cfRule type="cellIs" dxfId="8" priority="5" operator="equal">
      <formula>"お持ちの場合はできるだけご記入お願いします。"</formula>
    </cfRule>
    <cfRule type="cellIs" dxfId="7" priority="6" operator="notEqual">
      <formula>"お持ちの場合はできるだけご記入お願いします。"</formula>
    </cfRule>
  </conditionalFormatting>
  <conditionalFormatting sqref="D5:L5">
    <cfRule type="cellIs" dxfId="6" priority="3" operator="notEqual">
      <formula>"""-""なしで入力してください。"</formula>
    </cfRule>
    <cfRule type="cellIs" dxfId="5" priority="4" operator="equal">
      <formula>"""-""なしで入力してください。"</formula>
    </cfRule>
  </conditionalFormatting>
  <dataValidations count="14">
    <dataValidation imeMode="off" allowBlank="1" showInputMessage="1" showErrorMessage="1" sqref="Q2 R8:AC20 AG8:AR20 D14:D15 O24 D32:L32 I14:L15 D5:L5 E2:F2 D2:D3 G2:L3 D24:D25 K25:L28 F16:F23 G14:G28 H26:I28 H16:I23 J16:J28 K16:L23 F26:F28 D10:L11 C2:C6 B2:B3 A2:A4 A12:B33 C8:C33"/>
    <dataValidation imeMode="hiragana" allowBlank="1" showInputMessage="1" showErrorMessage="1" sqref="D6:L6 D9:L9"/>
    <dataValidation type="list" imeMode="off" allowBlank="1" showInputMessage="1" showErrorMessage="1" sqref="H14:H15">
      <formula1>"10,11,12,13,14,15,16,17,18,19,20,21,22"</formula1>
    </dataValidation>
    <dataValidation type="list" imeMode="off" allowBlank="1" showInputMessage="1" showErrorMessage="1" sqref="P24 M24">
      <formula1>"使用しない,使用する"</formula1>
    </dataValidation>
    <dataValidation type="list" imeMode="off" allowBlank="1" showInputMessage="1" showErrorMessage="1" sqref="E14:E15 E3">
      <formula1>"1,2,3,4,5,6,7,8,9,10,11,12"</formula1>
    </dataValidation>
    <dataValidation type="list" imeMode="off" allowBlank="1" showInputMessage="1" showErrorMessage="1" sqref="F14:F15 F3">
      <formula1>"1,2,3,4,5,6,7,8,9,10,11,12,13,14,15,16,17,18,19,20,21,22,23,24,25,26,27,28,29,30,31"</formula1>
    </dataValidation>
    <dataValidation imeMode="on" allowBlank="1" showInputMessage="1" showErrorMessage="1" sqref="D29:L31 D33:L33"/>
    <dataValidation type="list" imeMode="off" showInputMessage="1" showErrorMessage="1" sqref="A38:A40 B38:B40">
      <formula1>"未確認,確認"</formula1>
    </dataValidation>
    <dataValidation type="list" imeMode="off" showInputMessage="1" showErrorMessage="1" sqref="D12:L12">
      <formula1>"選択,こども会,学校,BS・GS,家族,その他団体"</formula1>
    </dataValidation>
    <dataValidation type="list" imeMode="off" showInputMessage="1" showErrorMessage="1" sqref="D13:L13">
      <formula1>"一般,5割減免,全額免除,営利"</formula1>
    </dataValidation>
    <dataValidation type="list" imeMode="off" showInputMessage="1" showErrorMessage="1" sqref="D16:E21 D23:E23 E24:F25 H24:I25 K24:L24 D26:E26 D28:E28">
      <formula1>"使用しない,使用する"</formula1>
    </dataValidation>
    <dataValidation type="list" imeMode="off" showInputMessage="1" showErrorMessage="1" sqref="D22:E22 D27:E27">
      <formula1>"使用しない,1のみ,2のみ,1・2の両方"</formula1>
    </dataValidation>
    <dataValidation imeMode="off" showInputMessage="1" showErrorMessage="1" sqref="B34:L36 A37:L37 A34:A36 C38:L40"/>
    <dataValidation imeMode="fullKatakana" allowBlank="1" showInputMessage="1" showErrorMessage="1" sqref="D8:L8"/>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81"/>
  <sheetViews>
    <sheetView showZeros="0" view="pageBreakPreview" zoomScaleNormal="100" zoomScaleSheetLayoutView="100" workbookViewId="0"/>
  </sheetViews>
  <sheetFormatPr defaultColWidth="9" defaultRowHeight="12.85"/>
  <cols>
    <col min="1" max="1" width="1.46484375" style="38" customWidth="1"/>
    <col min="2" max="2" width="9.1328125" style="38" customWidth="1"/>
    <col min="3" max="3" width="7.46484375" style="38" customWidth="1"/>
    <col min="4" max="4" width="3.46484375" style="38" customWidth="1"/>
    <col min="5" max="11" width="8.46484375" style="38" customWidth="1"/>
    <col min="12" max="16384" width="9" style="38"/>
  </cols>
  <sheetData>
    <row r="1" spans="2:11">
      <c r="J1" s="39"/>
      <c r="K1" s="39"/>
    </row>
    <row r="2" spans="2:11" ht="16.5" customHeight="1">
      <c r="B2" s="296" t="s">
        <v>79</v>
      </c>
      <c r="C2" s="296"/>
      <c r="D2" s="296"/>
      <c r="E2" s="296"/>
    </row>
    <row r="3" spans="2:11">
      <c r="I3" s="40" t="s">
        <v>80</v>
      </c>
      <c r="J3" s="41" t="str">
        <f>IF(記入項目!D2="お持ちの場合はできるだけご記入お願いします。","",記入項目!D2)</f>
        <v/>
      </c>
      <c r="K3" s="42" t="s">
        <v>81</v>
      </c>
    </row>
    <row r="4" spans="2:11">
      <c r="I4" s="323">
        <f>DATE(記入項目!D3,記入項目!E3,記入項目!F3)</f>
        <v>44927</v>
      </c>
      <c r="J4" s="324"/>
      <c r="K4" s="325"/>
    </row>
    <row r="5" spans="2:11" ht="23.5" customHeight="1">
      <c r="B5" s="455" t="s">
        <v>82</v>
      </c>
      <c r="C5" s="455"/>
      <c r="D5" s="455"/>
      <c r="E5" s="455"/>
      <c r="F5" s="455"/>
      <c r="G5" s="455"/>
      <c r="H5" s="455"/>
      <c r="I5" s="455"/>
      <c r="J5" s="455"/>
      <c r="K5" s="455"/>
    </row>
    <row r="6" spans="2:11" ht="15.45" customHeight="1">
      <c r="B6" s="326" t="s">
        <v>83</v>
      </c>
      <c r="C6" s="326"/>
      <c r="D6" s="326"/>
      <c r="E6" s="326"/>
      <c r="F6" s="69"/>
      <c r="G6" s="73"/>
      <c r="H6" s="73"/>
      <c r="I6" s="73"/>
      <c r="J6" s="73"/>
      <c r="K6" s="73"/>
    </row>
    <row r="7" spans="2:11" ht="22.55" customHeight="1">
      <c r="B7" s="332" t="s">
        <v>84</v>
      </c>
      <c r="C7" s="275" t="s">
        <v>85</v>
      </c>
      <c r="D7" s="277"/>
      <c r="E7" s="335">
        <f>記入項目!D4</f>
        <v>0</v>
      </c>
      <c r="F7" s="336"/>
      <c r="G7" s="337"/>
      <c r="H7" s="43" t="s">
        <v>86</v>
      </c>
      <c r="I7" s="342">
        <f>DATE(記入項目!D3,記入項目!E3,記入項目!F3)</f>
        <v>44927</v>
      </c>
      <c r="J7" s="342"/>
      <c r="K7" s="343"/>
    </row>
    <row r="8" spans="2:11" ht="12" customHeight="1">
      <c r="B8" s="333"/>
      <c r="C8" s="278" t="s">
        <v>87</v>
      </c>
      <c r="D8" s="280"/>
      <c r="E8" s="44" t="s">
        <v>88</v>
      </c>
      <c r="F8" s="327" t="str">
        <f>IF(記入項目!D5="""-""なしで入力してください。","",記入項目!D5)</f>
        <v/>
      </c>
      <c r="G8" s="328"/>
      <c r="H8" s="45"/>
      <c r="I8" s="45"/>
      <c r="J8" s="45"/>
      <c r="K8" s="46"/>
    </row>
    <row r="9" spans="2:11" ht="25" customHeight="1">
      <c r="B9" s="333"/>
      <c r="C9" s="281"/>
      <c r="D9" s="319"/>
      <c r="E9" s="329" t="str">
        <f>IF(記入項目!D6="","",記入項目!D6&amp;記入項目!D7)</f>
        <v/>
      </c>
      <c r="F9" s="330"/>
      <c r="G9" s="330"/>
      <c r="H9" s="330"/>
      <c r="I9" s="330"/>
      <c r="J9" s="330"/>
      <c r="K9" s="331"/>
    </row>
    <row r="10" spans="2:11" ht="7" customHeight="1">
      <c r="B10" s="333"/>
      <c r="C10" s="300" t="s">
        <v>89</v>
      </c>
      <c r="D10" s="301"/>
      <c r="E10" s="304">
        <f>記入項目!D8</f>
        <v>0</v>
      </c>
      <c r="F10" s="305"/>
      <c r="G10" s="306"/>
      <c r="H10" s="297" t="s">
        <v>90</v>
      </c>
      <c r="I10" s="344">
        <f>記入項目!D10</f>
        <v>0</v>
      </c>
      <c r="J10" s="279"/>
      <c r="K10" s="280"/>
    </row>
    <row r="11" spans="2:11" ht="5.3" customHeight="1">
      <c r="B11" s="333"/>
      <c r="C11" s="302"/>
      <c r="D11" s="303"/>
      <c r="E11" s="307"/>
      <c r="F11" s="308"/>
      <c r="G11" s="309"/>
      <c r="H11" s="298"/>
      <c r="I11" s="317"/>
      <c r="J11" s="317"/>
      <c r="K11" s="318"/>
    </row>
    <row r="12" spans="2:11" ht="7.55" customHeight="1">
      <c r="B12" s="333"/>
      <c r="C12" s="338" t="s">
        <v>6</v>
      </c>
      <c r="D12" s="339"/>
      <c r="E12" s="316">
        <f>記入項目!D9</f>
        <v>0</v>
      </c>
      <c r="F12" s="317"/>
      <c r="G12" s="318"/>
      <c r="H12" s="299"/>
      <c r="I12" s="282"/>
      <c r="J12" s="282"/>
      <c r="K12" s="319"/>
    </row>
    <row r="13" spans="2:11" ht="19.55" customHeight="1">
      <c r="B13" s="333"/>
      <c r="C13" s="340"/>
      <c r="D13" s="341"/>
      <c r="E13" s="281"/>
      <c r="F13" s="282"/>
      <c r="G13" s="319"/>
      <c r="H13" s="47" t="s">
        <v>91</v>
      </c>
      <c r="I13" s="345">
        <f>記入項目!D11</f>
        <v>0</v>
      </c>
      <c r="J13" s="276"/>
      <c r="K13" s="277"/>
    </row>
    <row r="14" spans="2:11" ht="17.350000000000001" customHeight="1">
      <c r="B14" s="334"/>
      <c r="C14" s="275" t="s">
        <v>92</v>
      </c>
      <c r="D14" s="277"/>
      <c r="E14" s="320" t="str">
        <f>記入項目!D12</f>
        <v>選択</v>
      </c>
      <c r="F14" s="321"/>
      <c r="G14" s="321"/>
      <c r="H14" s="321"/>
      <c r="I14" s="321"/>
      <c r="J14" s="321"/>
      <c r="K14" s="322"/>
    </row>
    <row r="15" spans="2:11" ht="18.399999999999999" customHeight="1">
      <c r="B15" s="38" t="s">
        <v>169</v>
      </c>
    </row>
    <row r="16" spans="2:11" ht="24.05" customHeight="1">
      <c r="B16" s="278" t="s">
        <v>93</v>
      </c>
      <c r="C16" s="280"/>
      <c r="D16" s="314">
        <f>DATE(記入項目!D14,記入項目!E14,記入項目!F14)</f>
        <v>44930</v>
      </c>
      <c r="E16" s="315"/>
      <c r="F16" s="315"/>
      <c r="G16" s="266">
        <f>TIME(記入項目!H14,0,0)</f>
        <v>0.41666666666666669</v>
      </c>
      <c r="H16" s="266"/>
      <c r="I16" s="48" t="s">
        <v>94</v>
      </c>
      <c r="J16" s="278" t="str">
        <f>IF(DATEDIF(D16,D17,"D")=0,"日帰り",DATEDIF(D16,D17,"D")&amp;"泊"&amp;DATEDIF(D16,D17,"D")+1&amp;"日")</f>
        <v>日帰り</v>
      </c>
      <c r="K16" s="280"/>
    </row>
    <row r="17" spans="1:11" ht="24.05" customHeight="1">
      <c r="B17" s="281"/>
      <c r="C17" s="319"/>
      <c r="D17" s="314">
        <f>DATE(記入項目!D15,記入項目!E15,記入項目!F15)</f>
        <v>44930</v>
      </c>
      <c r="E17" s="315"/>
      <c r="F17" s="315"/>
      <c r="G17" s="266">
        <f>TIME(記入項目!H15,0,0)</f>
        <v>0.66666666666666663</v>
      </c>
      <c r="H17" s="266"/>
      <c r="I17" s="48" t="s">
        <v>95</v>
      </c>
      <c r="J17" s="281"/>
      <c r="K17" s="319"/>
    </row>
    <row r="18" spans="1:11" ht="18.95" customHeight="1">
      <c r="B18" s="351" t="s">
        <v>96</v>
      </c>
      <c r="C18" s="64" t="s">
        <v>97</v>
      </c>
      <c r="D18" s="348" t="str">
        <f>IF(記入項目!D16="使用しない","","野外テーブル")&amp;IF(記入項目!D17="使用しない",""," 自炊場")&amp;IF(記入項目!D18="使用しない",""," グランド")&amp;IF(記入項目!D19="使用しない",""," ファイヤー場 ")&amp;IF(記入項目!D20="使用しない",""," PA広場")</f>
        <v/>
      </c>
      <c r="E18" s="349"/>
      <c r="F18" s="349"/>
      <c r="G18" s="349"/>
      <c r="H18" s="349"/>
      <c r="I18" s="349"/>
      <c r="J18" s="349"/>
      <c r="K18" s="350"/>
    </row>
    <row r="19" spans="1:11" ht="18" customHeight="1">
      <c r="B19" s="352"/>
      <c r="C19" s="43" t="s">
        <v>98</v>
      </c>
      <c r="D19" s="348" t="str">
        <f>IF(記入項目!D21="使用しない","","2階集会室")&amp;IF(記入項目!D22="使用しない",""," 1階会議室("&amp;記入項目!D22&amp;")")&amp;IF(記入項目!D23="使用しない",""," クラフトハウス")</f>
        <v/>
      </c>
      <c r="E19" s="349"/>
      <c r="F19" s="349"/>
      <c r="G19" s="349"/>
      <c r="H19" s="349"/>
      <c r="I19" s="349"/>
      <c r="J19" s="349"/>
      <c r="K19" s="350"/>
    </row>
    <row r="20" spans="1:11" ht="18" customHeight="1">
      <c r="B20" s="352"/>
      <c r="C20" s="312" t="s">
        <v>99</v>
      </c>
      <c r="D20" s="348" t="str">
        <f>IF(記入項目!E24&amp;記入項目!H24&amp;記入項目!K24&amp;記入項目!E25&amp;記入項目!H25="使用しない使用しない使用しない使用しない使用しない","","アーチハウス("&amp;IF(記入項目!E24="使用しない","","赤")&amp;IF(記入項目!H24="使用しない","","青")&amp;IF(記入項目!K24="使用しない","","緑")&amp;IF(記入項目!E25="使用しない","","黄")&amp;IF(記入項目!H25="使用しない","","ネコ")&amp;")")&amp;IF(記入項目!D26="使用しない","","テント("&amp;記入項目!F26&amp;"張)")</f>
        <v/>
      </c>
      <c r="E20" s="349"/>
      <c r="F20" s="349"/>
      <c r="G20" s="349"/>
      <c r="H20" s="349"/>
      <c r="I20" s="349"/>
      <c r="J20" s="349"/>
      <c r="K20" s="350"/>
    </row>
    <row r="21" spans="1:11" ht="18" customHeight="1">
      <c r="B21" s="353"/>
      <c r="C21" s="313"/>
      <c r="D21" s="348" t="str">
        <f>IF(記入項目!D27="使用しない","","本館宿泊室("&amp;記入項目!D27&amp;")")&amp;IF(記入項目!D28="使用しない",""," 本館2階")</f>
        <v/>
      </c>
      <c r="E21" s="349"/>
      <c r="F21" s="349"/>
      <c r="G21" s="349"/>
      <c r="H21" s="349"/>
      <c r="I21" s="349"/>
      <c r="J21" s="349"/>
      <c r="K21" s="350"/>
    </row>
    <row r="22" spans="1:11" ht="28.5" customHeight="1">
      <c r="B22" s="278" t="s">
        <v>100</v>
      </c>
      <c r="C22" s="277"/>
      <c r="D22" s="320">
        <f>記入項目!D29</f>
        <v>0</v>
      </c>
      <c r="E22" s="321"/>
      <c r="F22" s="321"/>
      <c r="G22" s="321"/>
      <c r="H22" s="321"/>
      <c r="I22" s="321"/>
      <c r="J22" s="321"/>
      <c r="K22" s="322"/>
    </row>
    <row r="23" spans="1:11" ht="28" customHeight="1">
      <c r="A23" s="49"/>
      <c r="B23" s="332" t="s">
        <v>101</v>
      </c>
      <c r="E23" s="50" t="s">
        <v>102</v>
      </c>
      <c r="F23" s="50" t="s">
        <v>103</v>
      </c>
      <c r="G23" s="43" t="s">
        <v>104</v>
      </c>
      <c r="H23" s="72" t="s">
        <v>105</v>
      </c>
      <c r="I23" s="51" t="s">
        <v>106</v>
      </c>
      <c r="J23" s="66" t="s">
        <v>107</v>
      </c>
      <c r="K23" s="43" t="s">
        <v>108</v>
      </c>
    </row>
    <row r="24" spans="1:11" ht="21.8" customHeight="1">
      <c r="A24" s="49"/>
      <c r="B24" s="333"/>
      <c r="C24" s="312" t="s">
        <v>109</v>
      </c>
      <c r="D24" s="52" t="s">
        <v>62</v>
      </c>
      <c r="E24" s="52">
        <f>MAX(記入項目!R8,SUM(記入項目!R9:R10),記入項目!R11,SUM(記入項目!R12:R13),記入項目!R14,SUM(記入項目!R15:R16),記入項目!R17,SUM(記入項目!R18:R19),記入項目!R20)</f>
        <v>0</v>
      </c>
      <c r="F24" s="52">
        <f>MAX(記入項目!T8,SUM(記入項目!T9:T10),記入項目!T11,SUM(記入項目!T12:T13),記入項目!T14,SUM(記入項目!T15:T16),記入項目!T17,SUM(記入項目!T18:T19),記入項目!T20)</f>
        <v>0</v>
      </c>
      <c r="G24" s="53">
        <f>MAX(記入項目!V8,SUM(記入項目!V9:V10),記入項目!V11,SUM(記入項目!V12:V13),記入項目!V14,SUM(記入項目!V15:V16),記入項目!V17,SUM(記入項目!V18:V19),記入項目!V20)</f>
        <v>0</v>
      </c>
      <c r="H24" s="52">
        <f>MAX(記入項目!X8,SUM(記入項目!X9:X10),記入項目!X11,SUM(記入項目!X12:X13),記入項目!X14,SUM(記入項目!X15:X16),記入項目!X17,SUM(記入項目!X18:X19),記入項目!X20)</f>
        <v>0</v>
      </c>
      <c r="I24" s="53">
        <f>MAX(記入項目!Z8,SUM(記入項目!Z9:Z10),Z10,SUM(記入項目!Z12:Z13),Z13,SUM(記入項目!Z15:Z16),Z15,SUM(記入項目!Z18:Z19),Z18)</f>
        <v>0</v>
      </c>
      <c r="J24" s="52">
        <f>MAX(記入項目!AB8,SUM(記入項目!AB9:AB10),記入項目!AB11,SUM(記入項目!AB12:AB13),記入項目!AB14,SUM(記入項目!AB15:AB16),記入項目!AB17,SUM(記入項目!AB18:AB19),記入項目!AB20)</f>
        <v>0</v>
      </c>
      <c r="K24" s="54">
        <f>IF(E24&amp;F24&amp;G24&amp;H24&amp;I24&amp;J24="","",SUM(E24:J24))</f>
        <v>0</v>
      </c>
    </row>
    <row r="25" spans="1:11" ht="21.8" customHeight="1">
      <c r="A25" s="49"/>
      <c r="B25" s="333"/>
      <c r="C25" s="313"/>
      <c r="D25" s="65" t="s">
        <v>63</v>
      </c>
      <c r="E25" s="65">
        <f>MAX(記入項目!S8,SUM(記入項目!S9:S10),記入項目!S11,SUM(記入項目!S12:S13),記入項目!S14,SUM(記入項目!S15:S16),記入項目!S17,SUM(記入項目!S18:S19),記入項目!S20)</f>
        <v>0</v>
      </c>
      <c r="F25" s="65">
        <f>MAX(記入項目!U8,SUM(記入項目!U9:U10),記入項目!U11,SUM(記入項目!U12:U13),記入項目!U14,SUM(記入項目!U15:U16),記入項目!U17,SUM(記入項目!U18:U19),記入項目!U20)</f>
        <v>0</v>
      </c>
      <c r="G25" s="124">
        <f>MAX(記入項目!W8,SUM(記入項目!W9:W10),記入項目!W11,SUM(記入項目!W12:W13),記入項目!W14,SUM(記入項目!W15:W16),記入項目!W17,SUM(記入項目!W18:W19),記入項目!W20)</f>
        <v>0</v>
      </c>
      <c r="H25" s="125">
        <f>MAX(記入項目!Y8,SUM(記入項目!Y9:Y10),記入項目!Y11,SUM(記入項目!Y12:Y13),記入項目!Y14,SUM(記入項目!Y15:Y16),記入項目!Y17,SUM(記入項目!Y18:Y19),記入項目!Y20)</f>
        <v>0</v>
      </c>
      <c r="I25" s="124">
        <f>MAX(記入項目!AA8,SUM(記入項目!AA9:AA10),記入項目!AA11,SUM(記入項目!AA12:AA13),記入項目!AA14,SUM(記入項目!AA15:AA16),記入項目!AA17,SUM(記入項目!AA18:AA19),記入項目!AA20)</f>
        <v>0</v>
      </c>
      <c r="J25" s="125">
        <f>MAX(記入項目!AC8,SUM(記入項目!AC9:AC10),記入項目!AC11,SUM(記入項目!AC12:AC13),記入項目!AC14,SUM(記入項目!AC15:AC16),記入項目!AC17,SUM(記入項目!AC18:AC19),記入項目!AC20)</f>
        <v>0</v>
      </c>
      <c r="K25" s="71">
        <f>IF(E25&amp;F25&amp;G25&amp;H25&amp;I25&amp;J25="","",SUM(E25:J25))</f>
        <v>0</v>
      </c>
    </row>
    <row r="26" spans="1:11" ht="21.8" customHeight="1">
      <c r="A26" s="49"/>
      <c r="B26" s="333"/>
      <c r="C26" s="312" t="s">
        <v>110</v>
      </c>
      <c r="D26" s="52" t="s">
        <v>62</v>
      </c>
      <c r="E26" s="52">
        <f>MAX(記入項目!AG8,SUM(記入項目!AG9:AG10),記入項目!AG11,SUM(記入項目!AG12:AG13),記入項目!AG14,SUM(記入項目!AG15:AG16),記入項目!AG17,SUM(記入項目!AG18:AG19),記入項目!AG20)</f>
        <v>0</v>
      </c>
      <c r="F26" s="52">
        <f>MAX(記入項目!AI8,SUM(記入項目!AI9:AI10),記入項目!AI11,SUM(記入項目!AI12:AI13),記入項目!AI14,SUM(記入項目!AI15:AI16),記入項目!AI17,SUM(記入項目!AI18:AI19),記入項目!AI20)</f>
        <v>0</v>
      </c>
      <c r="G26" s="53">
        <f>MAX(記入項目!AK8,SUM(記入項目!AK9:AK10),記入項目!AK11,SUM(記入項目!AK12:AK13),記入項目!AK14,SUM(記入項目!AK15:AK16),記入項目!AK17,SUM(記入項目!AK18:AK19),記入項目!AK20)</f>
        <v>0</v>
      </c>
      <c r="H26" s="52">
        <f>MAX(記入項目!AM8,SUM(記入項目!AM9:AM10),記入項目!AM11,SUM(記入項目!AM12:AM13),記入項目!AM14,SUM(記入項目!AM15:AM16),記入項目!AM17,SUM(記入項目!AM18:AM19),記入項目!AM20)</f>
        <v>0</v>
      </c>
      <c r="I26" s="53">
        <f>MAX(記入項目!AO8,SUM(記入項目!AO9:AO10),記入項目!AO11,SUM(記入項目!AO12:AO13),記入項目!AO14,SUM(記入項目!AO15:AO16),記入項目!AO17,SUM(記入項目!AO18:AO19),記入項目!AO20)</f>
        <v>0</v>
      </c>
      <c r="J26" s="52">
        <f>MAX(記入項目!AQ8,SUM(記入項目!AQ9:AQ10),記入項目!AQ11,SUM(記入項目!AQ12:AQ13),記入項目!AQ14,SUM(記入項目!AQ15:AQ16),記入項目!AQ17,SUM(記入項目!AQ18:AQ19),記入項目!AQ20)</f>
        <v>0</v>
      </c>
      <c r="K26" s="54">
        <f>IF(E26&amp;F26&amp;G26&amp;H26&amp;I26&amp;J26="","",SUM(E26:J26))</f>
        <v>0</v>
      </c>
    </row>
    <row r="27" spans="1:11" ht="21.8" customHeight="1">
      <c r="A27" s="49"/>
      <c r="B27" s="333"/>
      <c r="C27" s="313"/>
      <c r="D27" s="65" t="s">
        <v>63</v>
      </c>
      <c r="E27" s="125">
        <f>MAX(記入項目!AH8,SUM(記入項目!AH9:AH10),記入項目!AH11,SUM(記入項目!AH12:AH13),記入項目!AH14,SUM(記入項目!AH15:AH16),記入項目!AH17,SUM(記入項目!AH18:AH19),記入項目!AH20)</f>
        <v>0</v>
      </c>
      <c r="F27" s="125">
        <f>MAX(記入項目!AJ8,SUM(記入項目!AJ9:AJ10),記入項目!AJ11,SUM(記入項目!AJ12:AJ13),記入項目!AJ14,SUM(記入項目!AJ15:AJ16),記入項目!AJ17,SUM(記入項目!AJ18:AJ19),記入項目!AJ20)</f>
        <v>0</v>
      </c>
      <c r="G27" s="124">
        <f>MAX(記入項目!AL8,SUM(記入項目!AL9:AL10),記入項目!AL11,SUM(記入項目!AL12:AL13),記入項目!AL14,SUM(記入項目!AL15:AL16),記入項目!AL17,SUM(記入項目!AL18:AL19),記入項目!AL20)</f>
        <v>0</v>
      </c>
      <c r="H27" s="125">
        <f>MAX(記入項目!AN8,SUM(記入項目!AN9:AN10),記入項目!AN11,SUM(記入項目!AN12:AN13),記入項目!AN14,SUM(記入項目!AN15:AN16),記入項目!AN17,SUM(記入項目!AN18:AN19),記入項目!AN20)</f>
        <v>0</v>
      </c>
      <c r="I27" s="124">
        <f>MAX(記入項目!AP8,SUM(記入項目!AP9:AP10),記入項目!AP11,SUM(記入項目!AP12:AP13),記入項目!AP14,SUM(記入項目!AP15:AP16),記入項目!AP17,SUM(記入項目!AP18:AP19),記入項目!AP20)</f>
        <v>0</v>
      </c>
      <c r="J27" s="125">
        <f>MAX(記入項目!AR8,SUM(記入項目!AR9:AR10),記入項目!AR11,SUM(記入項目!AR12:AR13),記入項目!AR14,SUM(記入項目!AR15:AR16),記入項目!AR17,SUM(記入項目!AR18:AR19),記入項目!AR20)</f>
        <v>0</v>
      </c>
      <c r="K27" s="71">
        <f>IF(E27&amp;F27&amp;G27&amp;H27&amp;I27&amp;J27="","",SUM(E27:J27))</f>
        <v>0</v>
      </c>
    </row>
    <row r="28" spans="1:11" ht="21.8" customHeight="1">
      <c r="A28" s="49"/>
      <c r="B28" s="334"/>
      <c r="C28" s="275" t="s">
        <v>111</v>
      </c>
      <c r="D28" s="277"/>
      <c r="E28" s="43">
        <f>IF(E24&amp;E25&amp;E26&amp;E27="","",SUM(E24:E27))</f>
        <v>0</v>
      </c>
      <c r="F28" s="43">
        <f t="shared" ref="F28:J28" si="0">IF(F24&amp;F25&amp;F26&amp;F27="","",SUM(F24:F27))</f>
        <v>0</v>
      </c>
      <c r="G28" s="43">
        <f t="shared" si="0"/>
        <v>0</v>
      </c>
      <c r="H28" s="43">
        <f t="shared" si="0"/>
        <v>0</v>
      </c>
      <c r="I28" s="43">
        <f t="shared" si="0"/>
        <v>0</v>
      </c>
      <c r="J28" s="43">
        <f t="shared" si="0"/>
        <v>0</v>
      </c>
      <c r="K28" s="67">
        <f>記入項目!Q2</f>
        <v>0</v>
      </c>
    </row>
    <row r="29" spans="1:11" ht="18.95" customHeight="1">
      <c r="B29" s="346" t="s">
        <v>112</v>
      </c>
      <c r="C29" s="70" t="s">
        <v>113</v>
      </c>
      <c r="D29" s="320">
        <f>記入項目!D30</f>
        <v>0</v>
      </c>
      <c r="E29" s="321"/>
      <c r="F29" s="321"/>
      <c r="G29" s="321"/>
      <c r="H29" s="321"/>
      <c r="I29" s="321"/>
      <c r="J29" s="321"/>
      <c r="K29" s="322"/>
    </row>
    <row r="30" spans="1:11" ht="19.55" customHeight="1">
      <c r="B30" s="347"/>
      <c r="C30" s="66" t="s">
        <v>114</v>
      </c>
      <c r="D30" s="354">
        <f>記入項目!D31</f>
        <v>0</v>
      </c>
      <c r="E30" s="355"/>
      <c r="F30" s="355"/>
      <c r="G30" s="356"/>
      <c r="H30" s="68" t="s">
        <v>115</v>
      </c>
      <c r="I30" s="354">
        <f>記入項目!D32</f>
        <v>0</v>
      </c>
      <c r="J30" s="355"/>
      <c r="K30" s="356"/>
    </row>
    <row r="31" spans="1:11" ht="18.95" customHeight="1">
      <c r="B31" s="278" t="s">
        <v>116</v>
      </c>
      <c r="C31" s="279"/>
      <c r="D31" s="272">
        <f>記入項目!D33</f>
        <v>0</v>
      </c>
      <c r="E31" s="273"/>
      <c r="F31" s="273"/>
      <c r="G31" s="273"/>
      <c r="H31" s="273"/>
      <c r="I31" s="273"/>
      <c r="J31" s="273"/>
      <c r="K31" s="274"/>
    </row>
    <row r="32" spans="1:11" ht="18.95" customHeight="1">
      <c r="B32" s="281"/>
      <c r="C32" s="282"/>
      <c r="D32" s="283" t="str">
        <f>IF(記入項目!D2="お持ちの場合はできるだけご記入お願いします。","","わくわくカード番号"&amp;記入項目!D2)</f>
        <v/>
      </c>
      <c r="E32" s="284"/>
      <c r="F32" s="284"/>
      <c r="G32" s="284"/>
      <c r="H32" s="284"/>
      <c r="I32" s="284"/>
      <c r="J32" s="284"/>
      <c r="K32" s="285"/>
    </row>
    <row r="33" spans="2:11" ht="10" customHeight="1">
      <c r="B33" s="55"/>
      <c r="I33" s="56"/>
      <c r="J33" s="56"/>
      <c r="K33" s="56"/>
    </row>
    <row r="34" spans="2:11" ht="15" customHeight="1">
      <c r="B34" s="460" t="s">
        <v>117</v>
      </c>
      <c r="C34" s="461"/>
      <c r="D34" s="461"/>
      <c r="E34" s="461"/>
      <c r="F34" s="461"/>
      <c r="G34" s="461"/>
      <c r="H34" s="462"/>
      <c r="I34" s="275" t="s">
        <v>118</v>
      </c>
      <c r="J34" s="276"/>
      <c r="K34" s="277"/>
    </row>
    <row r="35" spans="2:11" ht="15" customHeight="1">
      <c r="B35" s="463" t="s">
        <v>119</v>
      </c>
      <c r="C35" s="63"/>
      <c r="D35" s="63"/>
      <c r="E35" s="63"/>
      <c r="F35" s="63"/>
      <c r="G35" s="63"/>
      <c r="H35" s="49"/>
      <c r="I35" s="286">
        <f>記入項目!$Q$3</f>
        <v>0</v>
      </c>
      <c r="J35" s="287"/>
      <c r="K35" s="288"/>
    </row>
    <row r="36" spans="2:11">
      <c r="B36" s="463" t="s">
        <v>120</v>
      </c>
      <c r="C36" s="63"/>
      <c r="D36" s="63"/>
      <c r="E36" s="63"/>
      <c r="F36" s="63"/>
      <c r="G36" s="63"/>
      <c r="H36" s="49"/>
      <c r="I36" s="289"/>
      <c r="J36" s="290"/>
      <c r="K36" s="291"/>
    </row>
    <row r="37" spans="2:11" ht="22" customHeight="1">
      <c r="B37" s="464" t="s">
        <v>121</v>
      </c>
      <c r="C37" s="310"/>
      <c r="D37" s="310"/>
      <c r="E37" s="310"/>
      <c r="F37" s="310"/>
      <c r="G37" s="310"/>
      <c r="H37" s="311"/>
      <c r="I37" s="278" t="s">
        <v>122</v>
      </c>
      <c r="J37" s="279"/>
      <c r="K37" s="280"/>
    </row>
    <row r="38" spans="2:11" ht="40.75" customHeight="1">
      <c r="B38" s="465" t="str">
        <f>IF(記入項目!A38="確認","☑","□")</f>
        <v>□</v>
      </c>
      <c r="C38" s="294" t="s">
        <v>141</v>
      </c>
      <c r="D38" s="294"/>
      <c r="E38" s="294"/>
      <c r="F38" s="294"/>
      <c r="G38" s="294"/>
      <c r="H38" s="295"/>
      <c r="I38" s="267"/>
      <c r="J38" s="268"/>
      <c r="K38" s="269"/>
    </row>
    <row r="39" spans="2:11" ht="40.75" customHeight="1">
      <c r="B39" s="465" t="str">
        <f>IF(記入項目!A39="確認","☑","□")</f>
        <v>□</v>
      </c>
      <c r="C39" s="294" t="s">
        <v>142</v>
      </c>
      <c r="D39" s="294"/>
      <c r="E39" s="294"/>
      <c r="F39" s="294"/>
      <c r="G39" s="294"/>
      <c r="H39" s="295"/>
      <c r="I39" s="270"/>
      <c r="J39" s="456"/>
      <c r="K39" s="271"/>
    </row>
    <row r="40" spans="2:11" ht="40.75" customHeight="1">
      <c r="B40" s="466" t="str">
        <f>IF(記入項目!A40="確認","☑","□")</f>
        <v>□</v>
      </c>
      <c r="C40" s="292" t="s">
        <v>143</v>
      </c>
      <c r="D40" s="292"/>
      <c r="E40" s="292"/>
      <c r="F40" s="292"/>
      <c r="G40" s="292"/>
      <c r="H40" s="293"/>
      <c r="I40" s="457"/>
      <c r="J40" s="458"/>
      <c r="K40" s="459"/>
    </row>
    <row r="41" spans="2:11" ht="19.350000000000001" customHeight="1"/>
    <row r="42" spans="2:11" ht="19.350000000000001" customHeight="1"/>
    <row r="43" spans="2:11" ht="19.350000000000001" customHeight="1"/>
    <row r="44" spans="2:11" ht="19.350000000000001" customHeight="1"/>
    <row r="45" spans="2:11" ht="19.350000000000001" customHeight="1"/>
    <row r="46" spans="2:11" ht="19.350000000000001" customHeight="1"/>
    <row r="47" spans="2:11" ht="19.350000000000001" customHeight="1"/>
    <row r="48" spans="2:11" ht="19.350000000000001" customHeight="1"/>
    <row r="49" ht="19.350000000000001" customHeight="1"/>
    <row r="50" ht="19.350000000000001" customHeight="1"/>
    <row r="51" ht="19.350000000000001" customHeight="1"/>
    <row r="52" ht="19.350000000000001" customHeight="1"/>
    <row r="53" ht="19.350000000000001" customHeight="1"/>
    <row r="54" ht="19.350000000000001" customHeight="1"/>
    <row r="55" ht="19.350000000000001" customHeight="1"/>
    <row r="56" ht="19.350000000000001" customHeight="1"/>
    <row r="57" ht="19.350000000000001" customHeight="1"/>
    <row r="58" ht="19.350000000000001" customHeight="1"/>
    <row r="59" ht="19.350000000000001" customHeight="1"/>
    <row r="60" ht="19.350000000000001" customHeight="1"/>
    <row r="61" ht="19.350000000000001" customHeight="1"/>
    <row r="62" ht="19.350000000000001" customHeight="1"/>
    <row r="63" ht="19.350000000000001" customHeight="1"/>
    <row r="64" ht="19.350000000000001" customHeight="1"/>
    <row r="65" ht="19.350000000000001" customHeight="1"/>
    <row r="66" ht="19.350000000000001" customHeight="1"/>
    <row r="67" ht="19.350000000000001" customHeight="1"/>
    <row r="68" ht="19.350000000000001" customHeight="1"/>
    <row r="69" ht="19.350000000000001" customHeight="1"/>
    <row r="70" ht="19.350000000000001" customHeight="1"/>
    <row r="71" ht="19.350000000000001" customHeight="1"/>
    <row r="72" ht="19.350000000000001" customHeight="1"/>
    <row r="73" ht="19.350000000000001" customHeight="1"/>
    <row r="74" ht="19.350000000000001" customHeight="1"/>
    <row r="75" ht="19.350000000000001" customHeight="1"/>
    <row r="76" ht="19.350000000000001" customHeight="1"/>
    <row r="77" ht="19.350000000000001" customHeight="1"/>
    <row r="78" ht="19.350000000000001" customHeight="1"/>
    <row r="79" ht="19.350000000000001" customHeight="1"/>
    <row r="80" ht="19.350000000000001" customHeight="1"/>
    <row r="81" ht="3.05" customHeight="1"/>
  </sheetData>
  <sheetProtection password="DB13" sheet="1" objects="1" scenarios="1" selectLockedCells="1" selectUnlockedCells="1"/>
  <mergeCells count="53">
    <mergeCell ref="B29:B30"/>
    <mergeCell ref="D29:K29"/>
    <mergeCell ref="D20:K20"/>
    <mergeCell ref="D21:K21"/>
    <mergeCell ref="B23:B28"/>
    <mergeCell ref="C24:C25"/>
    <mergeCell ref="C26:C27"/>
    <mergeCell ref="C28:D28"/>
    <mergeCell ref="B22:C22"/>
    <mergeCell ref="D22:K22"/>
    <mergeCell ref="B18:B21"/>
    <mergeCell ref="D18:K18"/>
    <mergeCell ref="D19:K19"/>
    <mergeCell ref="D30:G30"/>
    <mergeCell ref="I30:K30"/>
    <mergeCell ref="B6:E6"/>
    <mergeCell ref="C8:D9"/>
    <mergeCell ref="F8:G8"/>
    <mergeCell ref="E9:K9"/>
    <mergeCell ref="B7:B14"/>
    <mergeCell ref="C7:D7"/>
    <mergeCell ref="E7:G7"/>
    <mergeCell ref="C12:D13"/>
    <mergeCell ref="I7:K7"/>
    <mergeCell ref="I10:K12"/>
    <mergeCell ref="I13:K13"/>
    <mergeCell ref="B2:E2"/>
    <mergeCell ref="H10:H12"/>
    <mergeCell ref="C10:D11"/>
    <mergeCell ref="E10:G11"/>
    <mergeCell ref="B37:H37"/>
    <mergeCell ref="C20:C21"/>
    <mergeCell ref="D16:F16"/>
    <mergeCell ref="D17:F17"/>
    <mergeCell ref="C14:D14"/>
    <mergeCell ref="E12:G13"/>
    <mergeCell ref="E14:K14"/>
    <mergeCell ref="J16:K17"/>
    <mergeCell ref="B16:C17"/>
    <mergeCell ref="G16:H16"/>
    <mergeCell ref="I4:K4"/>
    <mergeCell ref="B5:K5"/>
    <mergeCell ref="B31:C32"/>
    <mergeCell ref="D32:K32"/>
    <mergeCell ref="I35:K36"/>
    <mergeCell ref="C40:H40"/>
    <mergeCell ref="C38:H38"/>
    <mergeCell ref="C39:H39"/>
    <mergeCell ref="G17:H17"/>
    <mergeCell ref="I38:K40"/>
    <mergeCell ref="D31:K31"/>
    <mergeCell ref="I34:K34"/>
    <mergeCell ref="I37:K37"/>
  </mergeCells>
  <phoneticPr fontId="4"/>
  <dataValidations count="1">
    <dataValidation imeMode="off" allowBlank="1" showInputMessage="1" showErrorMessage="1" sqref="K1"/>
  </dataValidations>
  <printOptions horizontalCentered="1" verticalCentered="1"/>
  <pageMargins left="0.70866141732283472" right="0.31496062992125984"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Zeros="0" view="pageBreakPreview" zoomScaleNormal="100" zoomScaleSheetLayoutView="100" workbookViewId="0">
      <selection activeCell="B1" sqref="B1"/>
    </sheetView>
  </sheetViews>
  <sheetFormatPr defaultColWidth="9" defaultRowHeight="12.85"/>
  <cols>
    <col min="1" max="1" width="1.1328125" style="126" customWidth="1"/>
    <col min="2" max="2" width="9.1328125" style="126" customWidth="1"/>
    <col min="3" max="3" width="8.1328125" style="126" customWidth="1"/>
    <col min="4" max="4" width="4.1328125" style="126" customWidth="1"/>
    <col min="5" max="11" width="8.1328125" style="126" customWidth="1"/>
    <col min="12" max="16384" width="9" style="126"/>
  </cols>
  <sheetData>
    <row r="1" spans="2:11">
      <c r="J1" s="127"/>
      <c r="K1" s="127"/>
    </row>
    <row r="2" spans="2:11" s="128" customFormat="1" ht="16.5" customHeight="1">
      <c r="B2" s="451" t="s">
        <v>147</v>
      </c>
      <c r="C2" s="451"/>
      <c r="D2" s="451"/>
      <c r="E2" s="451"/>
    </row>
    <row r="3" spans="2:11" s="128" customFormat="1">
      <c r="I3" s="129" t="s">
        <v>80</v>
      </c>
      <c r="J3" s="130" t="str">
        <f>IF(記入項目!D2="お持ちの場合はできるだけご記入お願いします。","",記入項目!D2)</f>
        <v/>
      </c>
      <c r="K3" s="131" t="s">
        <v>81</v>
      </c>
    </row>
    <row r="4" spans="2:11" s="128" customFormat="1">
      <c r="I4" s="442">
        <f>DATE(記入項目!D3,記入項目!E3,記入項目!F3)</f>
        <v>44927</v>
      </c>
      <c r="J4" s="443"/>
      <c r="K4" s="444"/>
    </row>
    <row r="5" spans="2:11" s="128" customFormat="1" ht="23.5" customHeight="1">
      <c r="B5" s="454" t="s">
        <v>148</v>
      </c>
      <c r="C5" s="454"/>
      <c r="D5" s="454"/>
      <c r="E5" s="454"/>
      <c r="F5" s="454"/>
      <c r="G5" s="454"/>
      <c r="H5" s="454"/>
      <c r="I5" s="454"/>
      <c r="J5" s="454"/>
      <c r="K5" s="454"/>
    </row>
    <row r="6" spans="2:11" s="128" customFormat="1" ht="15.45" customHeight="1">
      <c r="B6" s="445"/>
      <c r="C6" s="445"/>
      <c r="D6" s="445"/>
      <c r="E6" s="445"/>
      <c r="F6" s="132"/>
      <c r="G6" s="133"/>
      <c r="H6" s="133"/>
      <c r="I6" s="133"/>
      <c r="J6" s="133"/>
      <c r="K6" s="133"/>
    </row>
    <row r="7" spans="2:11" s="128" customFormat="1" ht="18.95" customHeight="1">
      <c r="B7" s="359" t="s">
        <v>85</v>
      </c>
      <c r="C7" s="360"/>
      <c r="D7" s="388">
        <f>記入項目!D4</f>
        <v>0</v>
      </c>
      <c r="E7" s="388"/>
      <c r="F7" s="388"/>
      <c r="G7" s="389"/>
      <c r="H7" s="134" t="s">
        <v>86</v>
      </c>
      <c r="I7" s="446">
        <f>DATE(記入項目!D3,記入項目!E3,記入項目!F3)</f>
        <v>44927</v>
      </c>
      <c r="J7" s="400"/>
      <c r="K7" s="360"/>
    </row>
    <row r="8" spans="2:11" s="128" customFormat="1" ht="12.95" customHeight="1">
      <c r="B8" s="361" t="s">
        <v>87</v>
      </c>
      <c r="C8" s="362"/>
      <c r="D8" s="159" t="s">
        <v>161</v>
      </c>
      <c r="E8" s="390" t="str">
        <f>IF(記入項目!D5="""-""なしで入力してください。","",記入項目!D5)</f>
        <v/>
      </c>
      <c r="F8" s="390"/>
      <c r="G8" s="390"/>
      <c r="H8" s="135"/>
      <c r="I8" s="135"/>
      <c r="J8" s="135"/>
      <c r="K8" s="136"/>
    </row>
    <row r="9" spans="2:11" s="128" customFormat="1" ht="27.05" customHeight="1">
      <c r="B9" s="363"/>
      <c r="C9" s="364"/>
      <c r="D9" s="391" t="str">
        <f>IF(記入項目!D6="","",記入項目!D6&amp;記入項目!D7)</f>
        <v/>
      </c>
      <c r="E9" s="391"/>
      <c r="F9" s="391"/>
      <c r="G9" s="391"/>
      <c r="H9" s="391"/>
      <c r="I9" s="391"/>
      <c r="J9" s="391"/>
      <c r="K9" s="392"/>
    </row>
    <row r="10" spans="2:11" s="128" customFormat="1" ht="7" customHeight="1">
      <c r="B10" s="365" t="s">
        <v>89</v>
      </c>
      <c r="C10" s="366"/>
      <c r="D10" s="393">
        <f>記入項目!D8</f>
        <v>0</v>
      </c>
      <c r="E10" s="393"/>
      <c r="F10" s="393"/>
      <c r="G10" s="394"/>
      <c r="H10" s="373" t="s">
        <v>90</v>
      </c>
      <c r="I10" s="376">
        <f>記入項目!D10</f>
        <v>0</v>
      </c>
      <c r="J10" s="377"/>
      <c r="K10" s="378"/>
    </row>
    <row r="11" spans="2:11" s="128" customFormat="1" ht="5.3" customHeight="1">
      <c r="B11" s="367"/>
      <c r="C11" s="368"/>
      <c r="D11" s="395"/>
      <c r="E11" s="395"/>
      <c r="F11" s="395"/>
      <c r="G11" s="396"/>
      <c r="H11" s="374"/>
      <c r="I11" s="379"/>
      <c r="J11" s="380"/>
      <c r="K11" s="381"/>
    </row>
    <row r="12" spans="2:11" s="128" customFormat="1" ht="12" customHeight="1">
      <c r="B12" s="369" t="s">
        <v>6</v>
      </c>
      <c r="C12" s="370"/>
      <c r="D12" s="397">
        <f>記入項目!D9</f>
        <v>0</v>
      </c>
      <c r="E12" s="397"/>
      <c r="F12" s="397"/>
      <c r="G12" s="398"/>
      <c r="H12" s="375"/>
      <c r="I12" s="382"/>
      <c r="J12" s="383"/>
      <c r="K12" s="384"/>
    </row>
    <row r="13" spans="2:11" s="128" customFormat="1" ht="22" customHeight="1">
      <c r="B13" s="371"/>
      <c r="C13" s="372"/>
      <c r="D13" s="383"/>
      <c r="E13" s="383"/>
      <c r="F13" s="383"/>
      <c r="G13" s="384"/>
      <c r="H13" s="137" t="s">
        <v>91</v>
      </c>
      <c r="I13" s="385">
        <f>記入項目!D11</f>
        <v>0</v>
      </c>
      <c r="J13" s="386"/>
      <c r="K13" s="387"/>
    </row>
    <row r="14" spans="2:11" s="128" customFormat="1" ht="18.95" customHeight="1">
      <c r="B14" s="359" t="s">
        <v>92</v>
      </c>
      <c r="C14" s="360"/>
      <c r="D14" s="357" t="str">
        <f>記入項目!D12</f>
        <v>選択</v>
      </c>
      <c r="E14" s="357"/>
      <c r="F14" s="357"/>
      <c r="G14" s="357"/>
      <c r="H14" s="357"/>
      <c r="I14" s="357"/>
      <c r="J14" s="357"/>
      <c r="K14" s="358"/>
    </row>
    <row r="15" spans="2:11" s="128" customFormat="1" ht="18.399999999999999" customHeight="1">
      <c r="B15" s="452" t="s">
        <v>162</v>
      </c>
      <c r="I15" s="453" t="s">
        <v>149</v>
      </c>
      <c r="J15" s="453"/>
    </row>
    <row r="16" spans="2:11" s="128" customFormat="1" ht="20.45" customHeight="1">
      <c r="B16" s="361" t="s">
        <v>93</v>
      </c>
      <c r="C16" s="362"/>
      <c r="D16" s="439">
        <f>DATE(記入項目!D14,記入項目!E14,記入項目!F14)</f>
        <v>44930</v>
      </c>
      <c r="E16" s="440"/>
      <c r="F16" s="440"/>
      <c r="G16" s="441">
        <f>TIME(記入項目!H14,0,0)</f>
        <v>0.41666666666666669</v>
      </c>
      <c r="H16" s="441"/>
      <c r="I16" s="138" t="s">
        <v>150</v>
      </c>
      <c r="J16" s="361" t="str">
        <f>IF(DATEDIF(D16,D17,"D")=0,"日帰り",DATEDIF(D16,D17,"D")&amp;"泊"&amp;DATEDIF(D16,D17,"D")+1&amp;"日")</f>
        <v>日帰り</v>
      </c>
      <c r="K16" s="362"/>
    </row>
    <row r="17" spans="1:11" s="128" customFormat="1" ht="20.45" customHeight="1">
      <c r="B17" s="363"/>
      <c r="C17" s="364"/>
      <c r="D17" s="439">
        <f>DATE(記入項目!D15,記入項目!E15,記入項目!F15)</f>
        <v>44930</v>
      </c>
      <c r="E17" s="440"/>
      <c r="F17" s="440"/>
      <c r="G17" s="441">
        <f>TIME(記入項目!H15,0,0)</f>
        <v>0.66666666666666663</v>
      </c>
      <c r="H17" s="441"/>
      <c r="I17" s="138" t="s">
        <v>151</v>
      </c>
      <c r="J17" s="363"/>
      <c r="K17" s="364"/>
    </row>
    <row r="18" spans="1:11" s="128" customFormat="1" ht="18.95" customHeight="1">
      <c r="B18" s="435" t="s">
        <v>16</v>
      </c>
      <c r="C18" s="139" t="s">
        <v>97</v>
      </c>
      <c r="D18" s="438" t="str">
        <f>IF(記入項目!D16="使用しない","","野外テーブル")&amp;IF(記入項目!D17="使用しない",""," 自炊場")&amp;IF(記入項目!D18="使用しない",""," グランド")&amp;IF(記入項目!D19="使用しない",""," ファイヤー場 ")&amp;IF(記入項目!D20="使用しない",""," PA広場")</f>
        <v/>
      </c>
      <c r="E18" s="357"/>
      <c r="F18" s="357"/>
      <c r="G18" s="357"/>
      <c r="H18" s="357"/>
      <c r="I18" s="357"/>
      <c r="J18" s="357"/>
      <c r="K18" s="358"/>
    </row>
    <row r="19" spans="1:11" s="128" customFormat="1" ht="18.95" customHeight="1">
      <c r="B19" s="436"/>
      <c r="C19" s="134" t="s">
        <v>98</v>
      </c>
      <c r="D19" s="438" t="str">
        <f>IF(記入項目!D21="使用しない","","2階集会室")&amp;IF(記入項目!D22="使用しない",""," 1階会議室("&amp;記入項目!D22&amp;")")&amp;IF(記入項目!D23="使用しない",""," クラフトハウス")</f>
        <v/>
      </c>
      <c r="E19" s="357"/>
      <c r="F19" s="357"/>
      <c r="G19" s="357"/>
      <c r="H19" s="357"/>
      <c r="I19" s="357"/>
      <c r="J19" s="357"/>
      <c r="K19" s="358"/>
    </row>
    <row r="20" spans="1:11" s="128" customFormat="1" ht="18.95" customHeight="1">
      <c r="B20" s="436"/>
      <c r="C20" s="433" t="s">
        <v>99</v>
      </c>
      <c r="D20" s="438" t="str">
        <f>IF(記入項目!E24&amp;記入項目!H24&amp;記入項目!K24&amp;記入項目!E25&amp;記入項目!H25="使用しない使用しない使用しない使用しない使用しない","","アーチハウス("&amp;IF(記入項目!E24="使用しない","","赤")&amp;IF(記入項目!H24="使用しない","","青")&amp;IF(記入項目!K24="使用しない","","緑")&amp;IF(記入項目!E25="使用しない","","黄")&amp;IF(記入項目!H25="使用しない","","ネコ")&amp;")")&amp;IF(記入項目!D26="使用しない","","テント("&amp;記入項目!F26&amp;"張)")</f>
        <v/>
      </c>
      <c r="E20" s="357"/>
      <c r="F20" s="357"/>
      <c r="G20" s="357"/>
      <c r="H20" s="357"/>
      <c r="I20" s="357"/>
      <c r="J20" s="357"/>
      <c r="K20" s="358"/>
    </row>
    <row r="21" spans="1:11" s="128" customFormat="1" ht="18.95" customHeight="1">
      <c r="B21" s="437"/>
      <c r="C21" s="434"/>
      <c r="D21" s="438" t="str">
        <f>IF(記入項目!D27="使用しない","","本館宿泊室("&amp;記入項目!D27&amp;")")&amp;IF(記入項目!D28="使用しない",""," 本館2階")</f>
        <v/>
      </c>
      <c r="E21" s="357"/>
      <c r="F21" s="357"/>
      <c r="G21" s="357"/>
      <c r="H21" s="357"/>
      <c r="I21" s="357"/>
      <c r="J21" s="357"/>
      <c r="K21" s="358"/>
    </row>
    <row r="22" spans="1:11" s="128" customFormat="1" ht="25" customHeight="1">
      <c r="B22" s="361" t="s">
        <v>100</v>
      </c>
      <c r="C22" s="360"/>
      <c r="D22" s="416">
        <f>記入項目!D29</f>
        <v>0</v>
      </c>
      <c r="E22" s="417"/>
      <c r="F22" s="417"/>
      <c r="G22" s="417"/>
      <c r="H22" s="417"/>
      <c r="I22" s="417"/>
      <c r="J22" s="417"/>
      <c r="K22" s="418"/>
    </row>
    <row r="23" spans="1:11" s="128" customFormat="1" ht="21.15">
      <c r="A23" s="140"/>
      <c r="B23" s="430" t="s">
        <v>101</v>
      </c>
      <c r="E23" s="141" t="s">
        <v>102</v>
      </c>
      <c r="F23" s="141" t="s">
        <v>152</v>
      </c>
      <c r="G23" s="134" t="s">
        <v>104</v>
      </c>
      <c r="H23" s="142" t="s">
        <v>105</v>
      </c>
      <c r="I23" s="143" t="s">
        <v>106</v>
      </c>
      <c r="J23" s="144" t="s">
        <v>107</v>
      </c>
      <c r="K23" s="134" t="s">
        <v>108</v>
      </c>
    </row>
    <row r="24" spans="1:11" s="128" customFormat="1" ht="22" customHeight="1">
      <c r="A24" s="140"/>
      <c r="B24" s="431"/>
      <c r="C24" s="433" t="s">
        <v>109</v>
      </c>
      <c r="D24" s="145" t="s">
        <v>62</v>
      </c>
      <c r="E24" s="146">
        <f>MAX(記入項目!R8,SUM(記入項目!R9:R10),記入項目!R11,SUM(記入項目!R12:R13),記入項目!R14,SUM(記入項目!R15:R16),記入項目!R17,SUM(記入項目!R18:R19),記入項目!R20)</f>
        <v>0</v>
      </c>
      <c r="F24" s="146">
        <f>MAX(記入項目!T8,SUM(記入項目!T9:T10),記入項目!T11,SUM(記入項目!T12:T13),記入項目!T14,SUM(記入項目!T15:T16),記入項目!T17,SUM(記入項目!T18:T19),記入項目!T20)</f>
        <v>0</v>
      </c>
      <c r="G24" s="147">
        <f>MAX(記入項目!V8,SUM(記入項目!V9:V10),記入項目!V11,SUM(記入項目!V12:V13),記入項目!V14,SUM(記入項目!V15:V16),記入項目!V17,SUM(記入項目!V18:V19),記入項目!V20)</f>
        <v>0</v>
      </c>
      <c r="H24" s="146">
        <f>MAX(記入項目!X8,SUM(記入項目!X9:X10),記入項目!X11,SUM(記入項目!X12:X13),記入項目!X14,SUM(記入項目!X15:X16),記入項目!X17,SUM(記入項目!X18:X19),記入項目!X20)</f>
        <v>0</v>
      </c>
      <c r="I24" s="147">
        <f>MAX(記入項目!Z8,SUM(記入項目!Z9:Z10),Z10,SUM(記入項目!Z12:Z13),Z13,SUM(記入項目!Z15:Z16),Z15,SUM(記入項目!Z18:Z19),Z18)</f>
        <v>0</v>
      </c>
      <c r="J24" s="146">
        <f>MAX(記入項目!AB8,SUM(記入項目!AB9:AB10),記入項目!AB11,SUM(記入項目!AB12:AB13),記入項目!AB14,SUM(記入項目!AB15:AB16),記入項目!AB17,SUM(記入項目!AB18:AB19),記入項目!AB20)</f>
        <v>0</v>
      </c>
      <c r="K24" s="145">
        <f>IF(E24&amp;F24&amp;G24&amp;H24&amp;I24&amp;J24="","",SUM(E24:J24))</f>
        <v>0</v>
      </c>
    </row>
    <row r="25" spans="1:11" s="128" customFormat="1" ht="22" customHeight="1">
      <c r="A25" s="140"/>
      <c r="B25" s="431"/>
      <c r="C25" s="434"/>
      <c r="D25" s="148" t="s">
        <v>63</v>
      </c>
      <c r="E25" s="149">
        <f>MAX(記入項目!S8,SUM(記入項目!S9:S10),記入項目!S11,SUM(記入項目!S12:S13),記入項目!S14,SUM(記入項目!S15:S16),記入項目!S17,SUM(記入項目!S18:S19),記入項目!S20)</f>
        <v>0</v>
      </c>
      <c r="F25" s="149">
        <f>MAX(記入項目!U8,SUM(記入項目!U9:U10),記入項目!U11,SUM(記入項目!U12:U13),記入項目!U14,SUM(記入項目!U15:U16),記入項目!U17,SUM(記入項目!U18:U19),記入項目!U20)</f>
        <v>0</v>
      </c>
      <c r="G25" s="150">
        <f>MAX(記入項目!W8,SUM(記入項目!W9:W10),記入項目!W11,SUM(記入項目!W12:W13),記入項目!W14,SUM(記入項目!W15:W16),記入項目!W17,SUM(記入項目!W18:W19),記入項目!W20)</f>
        <v>0</v>
      </c>
      <c r="H25" s="149">
        <f>MAX(記入項目!Y8,SUM(記入項目!Y9:Y10),記入項目!Y11,SUM(記入項目!Y12:Y13),記入項目!Y14,SUM(記入項目!Y15:Y16),記入項目!Y17,SUM(記入項目!Y18:Y19),記入項目!Y20)</f>
        <v>0</v>
      </c>
      <c r="I25" s="150">
        <f>MAX(記入項目!AA8,SUM(記入項目!AA9:AA10),記入項目!AA11,SUM(記入項目!AA12:AA13),記入項目!AA14,SUM(記入項目!AA15:AA16),記入項目!AA17,SUM(記入項目!AA18:AA19),記入項目!AA20)</f>
        <v>0</v>
      </c>
      <c r="J25" s="149">
        <f>MAX(記入項目!AC8,SUM(記入項目!AC9:AC10),記入項目!AC11,SUM(記入項目!AC12:AC13),記入項目!AC14,SUM(記入項目!AC15:AC16),記入項目!AC17,SUM(記入項目!AC18:AC19),記入項目!AC20)</f>
        <v>0</v>
      </c>
      <c r="K25" s="151">
        <f t="shared" ref="K25:K27" si="0">IF(E25&amp;F25&amp;G25&amp;H25&amp;I25&amp;J25="","",SUM(E25:J25))</f>
        <v>0</v>
      </c>
    </row>
    <row r="26" spans="1:11" s="128" customFormat="1" ht="22" customHeight="1">
      <c r="A26" s="140"/>
      <c r="B26" s="431"/>
      <c r="C26" s="433" t="s">
        <v>110</v>
      </c>
      <c r="D26" s="145" t="s">
        <v>62</v>
      </c>
      <c r="E26" s="146">
        <f>MAX(記入項目!AG8,SUM(記入項目!AG9:AG10),記入項目!AG11,SUM(記入項目!AG12:AG13),記入項目!AG14,SUM(記入項目!AG15:AG16),記入項目!AG17,SUM(記入項目!AG18:AG19),記入項目!AG20)</f>
        <v>0</v>
      </c>
      <c r="F26" s="146">
        <f>MAX(記入項目!AI8,SUM(記入項目!AI9:AI10),記入項目!AI11,SUM(記入項目!AI12:AI13),記入項目!AI14,SUM(記入項目!AI15:AI16),記入項目!AI17,SUM(記入項目!AI18:AI19),記入項目!AI20)</f>
        <v>0</v>
      </c>
      <c r="G26" s="147">
        <f>MAX(記入項目!AK8,SUM(記入項目!AK9:AK10),記入項目!AK11,SUM(記入項目!AK12:AK13),記入項目!AK14,SUM(記入項目!AK15:AK16),記入項目!AK17,SUM(記入項目!AK18:AK19),記入項目!AK20)</f>
        <v>0</v>
      </c>
      <c r="H26" s="146">
        <f>MAX(記入項目!AM8,SUM(記入項目!AM9:AM10),記入項目!AM11,SUM(記入項目!AM12:AM13),記入項目!AM14,SUM(記入項目!AM15:AM16),記入項目!AM17,SUM(記入項目!AM18:AM19),記入項目!AM20)</f>
        <v>0</v>
      </c>
      <c r="I26" s="147">
        <f>MAX(記入項目!AO8,SUM(記入項目!AO9:AO10),記入項目!AO11,SUM(記入項目!AO12:AO13),記入項目!AO14,SUM(記入項目!AO15:AO16),記入項目!AO17,SUM(記入項目!AO18:AO19),記入項目!AO20)</f>
        <v>0</v>
      </c>
      <c r="J26" s="146">
        <f>MAX(記入項目!AQ8,SUM(記入項目!AQ9:AQ10),記入項目!AQ11,SUM(記入項目!AQ12:AQ13),記入項目!AQ14,SUM(記入項目!AQ15:AQ16),記入項目!AQ17,SUM(記入項目!AQ18:AQ19),記入項目!AQ20)</f>
        <v>0</v>
      </c>
      <c r="K26" s="152">
        <f t="shared" si="0"/>
        <v>0</v>
      </c>
    </row>
    <row r="27" spans="1:11" s="128" customFormat="1" ht="22" customHeight="1">
      <c r="A27" s="140"/>
      <c r="B27" s="431"/>
      <c r="C27" s="434"/>
      <c r="D27" s="148" t="s">
        <v>63</v>
      </c>
      <c r="E27" s="149">
        <f>MAX(記入項目!AH8,SUM(記入項目!AH9:AH10),記入項目!AH11,SUM(記入項目!AH12:AH13),記入項目!AH14,SUM(記入項目!AH15:AH16),記入項目!AH17,SUM(記入項目!AH18:AH19),記入項目!AH20)</f>
        <v>0</v>
      </c>
      <c r="F27" s="149">
        <f>MAX(記入項目!AJ8,SUM(記入項目!AJ9:AJ10),記入項目!AJ11,SUM(記入項目!AJ12:AJ13),記入項目!AJ14,SUM(記入項目!AJ15:AJ16),記入項目!AJ17,SUM(記入項目!AJ18:AJ19),記入項目!AJ20)</f>
        <v>0</v>
      </c>
      <c r="G27" s="150">
        <f>MAX(記入項目!AL8,SUM(記入項目!AL9:AL10),記入項目!AL11,SUM(記入項目!AL12:AL13),記入項目!AL14,SUM(記入項目!AL15:AL16),記入項目!AL17,SUM(記入項目!AL18:AL19),記入項目!AL20)</f>
        <v>0</v>
      </c>
      <c r="H27" s="149">
        <f>MAX(記入項目!AN8,SUM(記入項目!AN9:AN10),記入項目!AN11,SUM(記入項目!AN12:AN13),記入項目!AN14,SUM(記入項目!AN15:AN16),記入項目!AN17,SUM(記入項目!AN18:AN19),記入項目!AN20)</f>
        <v>0</v>
      </c>
      <c r="I27" s="150">
        <f>MAX(記入項目!AP8,SUM(記入項目!AP9:AP10),記入項目!AP11,SUM(記入項目!AP12:AP13),記入項目!AP14,SUM(記入項目!AP15:AP16),記入項目!AP17,SUM(記入項目!AP18:AP19),記入項目!AP20)</f>
        <v>0</v>
      </c>
      <c r="J27" s="149">
        <f>MAX(記入項目!AR8,SUM(記入項目!AR9:AR10),記入項目!AR11,SUM(記入項目!AR12:AR13),記入項目!AR14,SUM(記入項目!AR15:AR16),記入項目!AR17,SUM(記入項目!AR18:AR19),記入項目!AR20)</f>
        <v>0</v>
      </c>
      <c r="K27" s="151">
        <f t="shared" si="0"/>
        <v>0</v>
      </c>
    </row>
    <row r="28" spans="1:11" s="128" customFormat="1" ht="22" customHeight="1">
      <c r="A28" s="140"/>
      <c r="B28" s="432"/>
      <c r="C28" s="359" t="s">
        <v>111</v>
      </c>
      <c r="D28" s="360"/>
      <c r="E28" s="134">
        <f>IF(E24&amp;E25&amp;E26&amp;E27="","",SUM(E24:E27))</f>
        <v>0</v>
      </c>
      <c r="F28" s="134">
        <f t="shared" ref="F28:J28" si="1">IF(F24&amp;F25&amp;F26&amp;F27="","",SUM(F24:F27))</f>
        <v>0</v>
      </c>
      <c r="G28" s="134">
        <f t="shared" si="1"/>
        <v>0</v>
      </c>
      <c r="H28" s="134">
        <f t="shared" si="1"/>
        <v>0</v>
      </c>
      <c r="I28" s="153">
        <f t="shared" si="1"/>
        <v>0</v>
      </c>
      <c r="J28" s="134">
        <f t="shared" si="1"/>
        <v>0</v>
      </c>
      <c r="K28" s="153">
        <f>記入項目!Q2</f>
        <v>0</v>
      </c>
    </row>
    <row r="29" spans="1:11" s="128" customFormat="1" ht="20.45" customHeight="1">
      <c r="B29" s="414" t="s">
        <v>42</v>
      </c>
      <c r="C29" s="154" t="s">
        <v>113</v>
      </c>
      <c r="D29" s="416">
        <f>記入項目!D30</f>
        <v>0</v>
      </c>
      <c r="E29" s="417"/>
      <c r="F29" s="417"/>
      <c r="G29" s="417"/>
      <c r="H29" s="417"/>
      <c r="I29" s="417"/>
      <c r="J29" s="417"/>
      <c r="K29" s="418"/>
    </row>
    <row r="30" spans="1:11" s="128" customFormat="1" ht="20.45" customHeight="1">
      <c r="B30" s="415"/>
      <c r="C30" s="144" t="s">
        <v>114</v>
      </c>
      <c r="D30" s="419">
        <f>記入項目!D31</f>
        <v>0</v>
      </c>
      <c r="E30" s="420"/>
      <c r="F30" s="420"/>
      <c r="G30" s="421"/>
      <c r="H30" s="155" t="s">
        <v>153</v>
      </c>
      <c r="I30" s="422">
        <f>記入項目!D32</f>
        <v>0</v>
      </c>
      <c r="J30" s="423"/>
      <c r="K30" s="424"/>
    </row>
    <row r="31" spans="1:11" s="128" customFormat="1" ht="20.45" customHeight="1">
      <c r="B31" s="361" t="s">
        <v>116</v>
      </c>
      <c r="C31" s="425"/>
      <c r="D31" s="419">
        <f>記入項目!D33</f>
        <v>0</v>
      </c>
      <c r="E31" s="420"/>
      <c r="F31" s="420"/>
      <c r="G31" s="420"/>
      <c r="H31" s="420"/>
      <c r="I31" s="420"/>
      <c r="J31" s="420"/>
      <c r="K31" s="421"/>
    </row>
    <row r="32" spans="1:11" s="128" customFormat="1" ht="19.55" customHeight="1">
      <c r="B32" s="363"/>
      <c r="C32" s="426"/>
      <c r="D32" s="427" t="str">
        <f>IF(記入項目!D2="お持ちの場合はできるだけご記入お願いします。","","わくわくカード番号"&amp;記入項目!D2)</f>
        <v/>
      </c>
      <c r="E32" s="428"/>
      <c r="F32" s="428"/>
      <c r="G32" s="428"/>
      <c r="H32" s="428"/>
      <c r="I32" s="428"/>
      <c r="J32" s="428"/>
      <c r="K32" s="429"/>
    </row>
    <row r="33" spans="2:11" s="128" customFormat="1" ht="5.3" customHeight="1">
      <c r="B33" s="156"/>
    </row>
    <row r="34" spans="2:11" s="128" customFormat="1" ht="16.3" customHeight="1">
      <c r="B34" s="156" t="s">
        <v>154</v>
      </c>
      <c r="I34" s="359" t="s">
        <v>155</v>
      </c>
      <c r="J34" s="400"/>
      <c r="K34" s="360"/>
    </row>
    <row r="35" spans="2:11" s="128" customFormat="1" ht="12" customHeight="1">
      <c r="B35" s="399" t="s">
        <v>164</v>
      </c>
      <c r="C35" s="399"/>
      <c r="D35" s="399"/>
      <c r="E35" s="399"/>
      <c r="F35" s="399"/>
      <c r="G35" s="399"/>
      <c r="H35" s="399"/>
      <c r="I35" s="401">
        <f>記入項目!Q3</f>
        <v>0</v>
      </c>
      <c r="J35" s="402"/>
      <c r="K35" s="403"/>
    </row>
    <row r="36" spans="2:11" s="128" customFormat="1" ht="12" customHeight="1">
      <c r="B36" s="399"/>
      <c r="C36" s="399"/>
      <c r="D36" s="399"/>
      <c r="E36" s="399"/>
      <c r="F36" s="399"/>
      <c r="G36" s="399"/>
      <c r="H36" s="399"/>
      <c r="I36" s="401"/>
      <c r="J36" s="402"/>
      <c r="K36" s="403"/>
    </row>
    <row r="37" spans="2:11" s="128" customFormat="1" ht="12" customHeight="1">
      <c r="B37" s="157" t="s">
        <v>156</v>
      </c>
      <c r="I37" s="410" t="s">
        <v>160</v>
      </c>
      <c r="J37" s="411"/>
      <c r="K37" s="412"/>
    </row>
    <row r="38" spans="2:11" s="128" customFormat="1" ht="12" customHeight="1">
      <c r="B38" s="157" t="s">
        <v>157</v>
      </c>
      <c r="C38" s="156"/>
      <c r="D38" s="156"/>
      <c r="E38" s="156"/>
      <c r="F38" s="156"/>
      <c r="G38" s="156"/>
      <c r="H38" s="156"/>
      <c r="I38" s="407"/>
      <c r="J38" s="408"/>
      <c r="K38" s="409"/>
    </row>
    <row r="39" spans="2:11" s="128" customFormat="1" ht="12" customHeight="1">
      <c r="B39" s="399" t="s">
        <v>165</v>
      </c>
      <c r="C39" s="399"/>
      <c r="D39" s="399"/>
      <c r="E39" s="399"/>
      <c r="F39" s="399"/>
      <c r="G39" s="399"/>
      <c r="H39" s="399"/>
      <c r="I39" s="407"/>
      <c r="J39" s="408"/>
      <c r="K39" s="409"/>
    </row>
    <row r="40" spans="2:11" s="128" customFormat="1" ht="12" customHeight="1">
      <c r="B40" s="399"/>
      <c r="C40" s="399"/>
      <c r="D40" s="399"/>
      <c r="E40" s="399"/>
      <c r="F40" s="399"/>
      <c r="G40" s="399"/>
      <c r="H40" s="399"/>
      <c r="I40" s="407"/>
      <c r="J40" s="408"/>
      <c r="K40" s="409"/>
    </row>
    <row r="41" spans="2:11" s="128" customFormat="1" ht="12" customHeight="1">
      <c r="B41" s="399"/>
      <c r="C41" s="399"/>
      <c r="D41" s="399"/>
      <c r="E41" s="399"/>
      <c r="F41" s="399"/>
      <c r="G41" s="399"/>
      <c r="H41" s="399"/>
      <c r="I41" s="407"/>
      <c r="J41" s="408"/>
      <c r="K41" s="409"/>
    </row>
    <row r="42" spans="2:11" s="128" customFormat="1" ht="12" customHeight="1">
      <c r="B42" s="413" t="s">
        <v>166</v>
      </c>
      <c r="C42" s="413"/>
      <c r="D42" s="413"/>
      <c r="E42" s="413"/>
      <c r="F42" s="413"/>
      <c r="G42" s="413"/>
      <c r="H42" s="413"/>
      <c r="I42" s="407"/>
      <c r="J42" s="408"/>
      <c r="K42" s="409"/>
    </row>
    <row r="43" spans="2:11" s="128" customFormat="1" ht="12" customHeight="1">
      <c r="B43" s="413"/>
      <c r="C43" s="413"/>
      <c r="D43" s="413"/>
      <c r="E43" s="413"/>
      <c r="F43" s="413"/>
      <c r="G43" s="413"/>
      <c r="H43" s="413"/>
      <c r="I43" s="407"/>
      <c r="J43" s="408"/>
      <c r="K43" s="409"/>
    </row>
    <row r="44" spans="2:11" s="128" customFormat="1" ht="12" customHeight="1">
      <c r="B44" s="157" t="s">
        <v>158</v>
      </c>
      <c r="C44" s="158"/>
      <c r="D44" s="158"/>
      <c r="E44" s="158"/>
      <c r="F44" s="158"/>
      <c r="G44" s="158"/>
      <c r="H44" s="158"/>
      <c r="I44" s="407"/>
      <c r="J44" s="408"/>
      <c r="K44" s="409"/>
    </row>
    <row r="45" spans="2:11" s="128" customFormat="1" ht="12" customHeight="1">
      <c r="B45" s="399" t="s">
        <v>167</v>
      </c>
      <c r="C45" s="399"/>
      <c r="D45" s="399"/>
      <c r="E45" s="399"/>
      <c r="F45" s="399"/>
      <c r="G45" s="399"/>
      <c r="H45" s="399"/>
      <c r="I45" s="407"/>
      <c r="J45" s="408"/>
      <c r="K45" s="409"/>
    </row>
    <row r="46" spans="2:11" s="128" customFormat="1" ht="12" customHeight="1">
      <c r="B46" s="399"/>
      <c r="C46" s="399"/>
      <c r="D46" s="399"/>
      <c r="E46" s="399"/>
      <c r="F46" s="399"/>
      <c r="G46" s="399"/>
      <c r="H46" s="399"/>
      <c r="I46" s="407"/>
      <c r="J46" s="408"/>
      <c r="K46" s="409"/>
    </row>
    <row r="47" spans="2:11" s="128" customFormat="1" ht="12" customHeight="1">
      <c r="B47" s="399"/>
      <c r="C47" s="399"/>
      <c r="D47" s="399"/>
      <c r="E47" s="399"/>
      <c r="F47" s="399"/>
      <c r="G47" s="399"/>
      <c r="H47" s="399"/>
      <c r="I47" s="407"/>
      <c r="J47" s="408"/>
      <c r="K47" s="409"/>
    </row>
    <row r="48" spans="2:11" s="128" customFormat="1" ht="12" customHeight="1">
      <c r="B48" s="157" t="s">
        <v>159</v>
      </c>
      <c r="C48" s="158"/>
      <c r="D48" s="158"/>
      <c r="E48" s="158"/>
      <c r="F48" s="158"/>
      <c r="G48" s="158"/>
      <c r="H48" s="158"/>
      <c r="I48" s="404" t="s">
        <v>122</v>
      </c>
      <c r="J48" s="405"/>
      <c r="K48" s="406"/>
    </row>
    <row r="49" spans="2:11" s="128" customFormat="1" ht="5.3" customHeight="1">
      <c r="B49" s="158"/>
      <c r="C49" s="158"/>
      <c r="D49" s="158"/>
      <c r="E49" s="158"/>
      <c r="F49" s="158"/>
      <c r="G49" s="158"/>
      <c r="H49" s="158"/>
      <c r="I49" s="158"/>
      <c r="J49" s="156"/>
      <c r="K49" s="156"/>
    </row>
  </sheetData>
  <sheetProtection password="DB13" sheet="1" objects="1" scenarios="1" selectLockedCells="1" selectUnlockedCells="1"/>
  <mergeCells count="53">
    <mergeCell ref="I4:K4"/>
    <mergeCell ref="B5:K5"/>
    <mergeCell ref="B6:E6"/>
    <mergeCell ref="I7:K7"/>
    <mergeCell ref="I15:J15"/>
    <mergeCell ref="B16:C17"/>
    <mergeCell ref="D16:F16"/>
    <mergeCell ref="G16:H16"/>
    <mergeCell ref="J16:K17"/>
    <mergeCell ref="D17:F17"/>
    <mergeCell ref="G17:H17"/>
    <mergeCell ref="B18:B21"/>
    <mergeCell ref="D18:K18"/>
    <mergeCell ref="D19:K19"/>
    <mergeCell ref="C20:C21"/>
    <mergeCell ref="D20:K20"/>
    <mergeCell ref="D21:K21"/>
    <mergeCell ref="B22:C22"/>
    <mergeCell ref="D22:K22"/>
    <mergeCell ref="B23:B28"/>
    <mergeCell ref="C24:C25"/>
    <mergeCell ref="C26:C27"/>
    <mergeCell ref="C28:D28"/>
    <mergeCell ref="B29:B30"/>
    <mergeCell ref="D29:K29"/>
    <mergeCell ref="D30:G30"/>
    <mergeCell ref="I30:K30"/>
    <mergeCell ref="B31:C32"/>
    <mergeCell ref="D31:K31"/>
    <mergeCell ref="D32:K32"/>
    <mergeCell ref="B45:H47"/>
    <mergeCell ref="I34:K34"/>
    <mergeCell ref="I35:K36"/>
    <mergeCell ref="I48:K48"/>
    <mergeCell ref="I38:K47"/>
    <mergeCell ref="B35:H36"/>
    <mergeCell ref="I37:K37"/>
    <mergeCell ref="B39:H41"/>
    <mergeCell ref="B42:H43"/>
    <mergeCell ref="D14:K14"/>
    <mergeCell ref="B7:C7"/>
    <mergeCell ref="B8:C9"/>
    <mergeCell ref="B10:C11"/>
    <mergeCell ref="B12:C13"/>
    <mergeCell ref="B14:C14"/>
    <mergeCell ref="H10:H12"/>
    <mergeCell ref="I10:K12"/>
    <mergeCell ref="I13:K13"/>
    <mergeCell ref="D7:G7"/>
    <mergeCell ref="E8:G8"/>
    <mergeCell ref="D9:K9"/>
    <mergeCell ref="D10:G11"/>
    <mergeCell ref="D12:G13"/>
  </mergeCells>
  <phoneticPr fontId="4"/>
  <dataValidations count="1">
    <dataValidation imeMode="off" allowBlank="1" showInputMessage="1" showErrorMessage="1" sqref="K1"/>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1"/>
  <sheetViews>
    <sheetView workbookViewId="0">
      <selection activeCell="E24" sqref="E24"/>
    </sheetView>
  </sheetViews>
  <sheetFormatPr defaultRowHeight="12.85"/>
  <sheetData>
    <row r="1" spans="1:15">
      <c r="A1">
        <f>VLOOKUP(記入項目!D13,B2:C5,2,FALSE)</f>
        <v>1</v>
      </c>
      <c r="B1" s="450" t="s">
        <v>12</v>
      </c>
      <c r="C1" s="450"/>
    </row>
    <row r="2" spans="1:15">
      <c r="B2" s="1" t="s">
        <v>11</v>
      </c>
      <c r="C2" s="36">
        <v>1</v>
      </c>
    </row>
    <row r="3" spans="1:15">
      <c r="B3" s="1" t="s">
        <v>15</v>
      </c>
      <c r="C3" s="37">
        <v>0.5</v>
      </c>
    </row>
    <row r="4" spans="1:15">
      <c r="B4" s="1" t="s">
        <v>19</v>
      </c>
      <c r="C4" s="36">
        <v>0</v>
      </c>
    </row>
    <row r="5" spans="1:15">
      <c r="B5" s="1" t="s">
        <v>21</v>
      </c>
      <c r="C5" s="36">
        <v>2</v>
      </c>
    </row>
    <row r="8" spans="1:15">
      <c r="D8" s="449" t="s">
        <v>67</v>
      </c>
      <c r="E8" s="449"/>
      <c r="F8" s="449"/>
      <c r="G8" s="449"/>
      <c r="H8" s="449"/>
      <c r="I8" s="449"/>
      <c r="J8" s="449"/>
      <c r="K8" s="449"/>
      <c r="L8" s="449"/>
      <c r="M8" s="449"/>
      <c r="N8" s="449"/>
      <c r="O8" s="449"/>
    </row>
    <row r="9" spans="1:15">
      <c r="D9" s="449" t="s">
        <v>69</v>
      </c>
      <c r="E9" s="449"/>
      <c r="F9" s="449" t="s">
        <v>70</v>
      </c>
      <c r="G9" s="449"/>
      <c r="H9" s="449"/>
      <c r="I9" s="449"/>
      <c r="J9" s="449"/>
      <c r="K9" s="449"/>
      <c r="L9" s="449" t="s">
        <v>71</v>
      </c>
      <c r="M9" s="449"/>
      <c r="N9" s="449"/>
      <c r="O9" s="449"/>
    </row>
    <row r="10" spans="1:15">
      <c r="D10" s="449" t="s">
        <v>73</v>
      </c>
      <c r="E10" s="449"/>
      <c r="F10" s="449" t="s">
        <v>74</v>
      </c>
      <c r="G10" s="449"/>
      <c r="H10" s="449" t="s">
        <v>57</v>
      </c>
      <c r="I10" s="449"/>
      <c r="J10" s="449" t="s">
        <v>58</v>
      </c>
      <c r="K10" s="449"/>
      <c r="L10" s="449" t="s">
        <v>59</v>
      </c>
      <c r="M10" s="449"/>
      <c r="N10" s="449" t="s">
        <v>60</v>
      </c>
      <c r="O10" s="449"/>
    </row>
    <row r="11" spans="1:15">
      <c r="D11" s="2" t="s">
        <v>62</v>
      </c>
      <c r="E11" s="3" t="s">
        <v>63</v>
      </c>
      <c r="F11" s="2" t="s">
        <v>62</v>
      </c>
      <c r="G11" s="3" t="s">
        <v>63</v>
      </c>
      <c r="H11" s="2" t="s">
        <v>62</v>
      </c>
      <c r="I11" s="3" t="s">
        <v>63</v>
      </c>
      <c r="J11" s="2" t="s">
        <v>62</v>
      </c>
      <c r="K11" s="3" t="s">
        <v>63</v>
      </c>
      <c r="L11" s="2" t="s">
        <v>62</v>
      </c>
      <c r="M11" s="3" t="s">
        <v>63</v>
      </c>
      <c r="N11" s="2" t="s">
        <v>62</v>
      </c>
      <c r="O11" s="3" t="s">
        <v>63</v>
      </c>
    </row>
    <row r="12" spans="1:15">
      <c r="A12" s="448" t="s">
        <v>65</v>
      </c>
      <c r="B12" s="448"/>
      <c r="C12" s="448"/>
      <c r="D12" s="34">
        <v>0</v>
      </c>
      <c r="E12" s="35">
        <v>0</v>
      </c>
      <c r="F12" s="34">
        <v>100</v>
      </c>
      <c r="G12" s="35">
        <v>100</v>
      </c>
      <c r="H12" s="34">
        <v>100</v>
      </c>
      <c r="I12" s="35">
        <v>100</v>
      </c>
      <c r="J12" s="34">
        <v>100</v>
      </c>
      <c r="K12" s="35">
        <v>100</v>
      </c>
      <c r="L12" s="34">
        <v>200</v>
      </c>
      <c r="M12" s="35">
        <v>200</v>
      </c>
      <c r="N12" s="34">
        <v>200</v>
      </c>
      <c r="O12" s="35">
        <v>200</v>
      </c>
    </row>
    <row r="13" spans="1:15">
      <c r="A13" s="448" t="s">
        <v>66</v>
      </c>
      <c r="B13" s="448"/>
      <c r="C13" s="448"/>
      <c r="D13" s="34">
        <v>0</v>
      </c>
      <c r="E13" s="35">
        <v>0</v>
      </c>
      <c r="F13" s="34">
        <v>100</v>
      </c>
      <c r="G13" s="35">
        <v>100</v>
      </c>
      <c r="H13" s="34">
        <v>100</v>
      </c>
      <c r="I13" s="35">
        <v>100</v>
      </c>
      <c r="J13" s="34">
        <v>100</v>
      </c>
      <c r="K13" s="35">
        <v>100</v>
      </c>
      <c r="L13" s="34">
        <v>200</v>
      </c>
      <c r="M13" s="35">
        <v>200</v>
      </c>
      <c r="N13" s="34">
        <v>200</v>
      </c>
      <c r="O13" s="35">
        <v>200</v>
      </c>
    </row>
    <row r="14" spans="1:15">
      <c r="A14" s="448" t="s">
        <v>68</v>
      </c>
      <c r="B14" s="448"/>
      <c r="C14" s="448"/>
      <c r="D14" s="34">
        <v>0</v>
      </c>
      <c r="E14" s="35">
        <v>0</v>
      </c>
      <c r="F14" s="34">
        <v>200</v>
      </c>
      <c r="G14" s="35">
        <v>200</v>
      </c>
      <c r="H14" s="34">
        <v>200</v>
      </c>
      <c r="I14" s="35">
        <v>200</v>
      </c>
      <c r="J14" s="34">
        <v>200</v>
      </c>
      <c r="K14" s="35">
        <v>200</v>
      </c>
      <c r="L14" s="34">
        <v>300</v>
      </c>
      <c r="M14" s="35">
        <v>300</v>
      </c>
      <c r="N14" s="34">
        <v>300</v>
      </c>
      <c r="O14" s="35">
        <v>300</v>
      </c>
    </row>
    <row r="15" spans="1:15">
      <c r="D15" s="447" t="s">
        <v>76</v>
      </c>
      <c r="E15" s="447"/>
      <c r="F15" s="447"/>
      <c r="G15" s="447"/>
      <c r="H15" s="447"/>
      <c r="I15" s="447"/>
      <c r="J15" s="447"/>
      <c r="K15" s="447"/>
      <c r="L15" s="447"/>
      <c r="M15" s="447"/>
      <c r="N15" s="447"/>
      <c r="O15" s="447"/>
    </row>
    <row r="16" spans="1:15">
      <c r="D16" s="447" t="s">
        <v>69</v>
      </c>
      <c r="E16" s="447"/>
      <c r="F16" s="447" t="s">
        <v>70</v>
      </c>
      <c r="G16" s="447"/>
      <c r="H16" s="447"/>
      <c r="I16" s="447"/>
      <c r="J16" s="447"/>
      <c r="K16" s="447"/>
      <c r="L16" s="447" t="s">
        <v>71</v>
      </c>
      <c r="M16" s="447"/>
      <c r="N16" s="447"/>
      <c r="O16" s="447"/>
    </row>
    <row r="17" spans="1:15">
      <c r="D17" s="447" t="s">
        <v>73</v>
      </c>
      <c r="E17" s="447"/>
      <c r="F17" s="447" t="s">
        <v>74</v>
      </c>
      <c r="G17" s="447"/>
      <c r="H17" s="447" t="s">
        <v>57</v>
      </c>
      <c r="I17" s="447"/>
      <c r="J17" s="447" t="s">
        <v>58</v>
      </c>
      <c r="K17" s="447"/>
      <c r="L17" s="447" t="s">
        <v>59</v>
      </c>
      <c r="M17" s="447"/>
      <c r="N17" s="447" t="s">
        <v>60</v>
      </c>
      <c r="O17" s="447"/>
    </row>
    <row r="18" spans="1:15">
      <c r="D18" s="2" t="s">
        <v>62</v>
      </c>
      <c r="E18" s="3" t="s">
        <v>63</v>
      </c>
      <c r="F18" s="2" t="s">
        <v>62</v>
      </c>
      <c r="G18" s="3" t="s">
        <v>63</v>
      </c>
      <c r="H18" s="2" t="s">
        <v>62</v>
      </c>
      <c r="I18" s="3" t="s">
        <v>63</v>
      </c>
      <c r="J18" s="2" t="s">
        <v>62</v>
      </c>
      <c r="K18" s="3" t="s">
        <v>63</v>
      </c>
      <c r="L18" s="2" t="s">
        <v>62</v>
      </c>
      <c r="M18" s="3" t="s">
        <v>63</v>
      </c>
      <c r="N18" s="2" t="s">
        <v>62</v>
      </c>
      <c r="O18" s="3" t="s">
        <v>63</v>
      </c>
    </row>
    <row r="19" spans="1:15">
      <c r="A19" s="448" t="s">
        <v>65</v>
      </c>
      <c r="B19" s="448"/>
      <c r="C19" s="448"/>
      <c r="D19" s="34">
        <v>0</v>
      </c>
      <c r="E19" s="35">
        <v>0</v>
      </c>
      <c r="F19" s="34">
        <v>200</v>
      </c>
      <c r="G19" s="35">
        <v>200</v>
      </c>
      <c r="H19" s="34">
        <v>200</v>
      </c>
      <c r="I19" s="35">
        <v>200</v>
      </c>
      <c r="J19" s="34">
        <v>200</v>
      </c>
      <c r="K19" s="35">
        <v>200</v>
      </c>
      <c r="L19" s="34">
        <v>400</v>
      </c>
      <c r="M19" s="35">
        <v>400</v>
      </c>
      <c r="N19" s="34">
        <v>400</v>
      </c>
      <c r="O19" s="35">
        <v>400</v>
      </c>
    </row>
    <row r="20" spans="1:15">
      <c r="A20" s="448" t="s">
        <v>66</v>
      </c>
      <c r="B20" s="448"/>
      <c r="C20" s="448"/>
      <c r="D20" s="34">
        <v>0</v>
      </c>
      <c r="E20" s="35">
        <v>0</v>
      </c>
      <c r="F20" s="34">
        <v>200</v>
      </c>
      <c r="G20" s="35">
        <v>200</v>
      </c>
      <c r="H20" s="34">
        <v>200</v>
      </c>
      <c r="I20" s="35">
        <v>200</v>
      </c>
      <c r="J20" s="34">
        <v>200</v>
      </c>
      <c r="K20" s="35">
        <v>200</v>
      </c>
      <c r="L20" s="34">
        <v>400</v>
      </c>
      <c r="M20" s="35">
        <v>400</v>
      </c>
      <c r="N20" s="34">
        <v>400</v>
      </c>
      <c r="O20" s="35">
        <v>400</v>
      </c>
    </row>
    <row r="21" spans="1:15">
      <c r="A21" s="448" t="s">
        <v>68</v>
      </c>
      <c r="B21" s="448"/>
      <c r="C21" s="448"/>
      <c r="D21" s="34">
        <v>0</v>
      </c>
      <c r="E21" s="35">
        <v>0</v>
      </c>
      <c r="F21" s="34">
        <v>400</v>
      </c>
      <c r="G21" s="35">
        <v>400</v>
      </c>
      <c r="H21" s="34">
        <v>400</v>
      </c>
      <c r="I21" s="35">
        <v>400</v>
      </c>
      <c r="J21" s="34">
        <v>400</v>
      </c>
      <c r="K21" s="35">
        <v>400</v>
      </c>
      <c r="L21" s="34">
        <v>600</v>
      </c>
      <c r="M21" s="35">
        <v>600</v>
      </c>
      <c r="N21" s="34">
        <v>600</v>
      </c>
      <c r="O21" s="35">
        <v>600</v>
      </c>
    </row>
  </sheetData>
  <mergeCells count="27">
    <mergeCell ref="A19:C19"/>
    <mergeCell ref="D17:E17"/>
    <mergeCell ref="B1:C1"/>
    <mergeCell ref="A14:C14"/>
    <mergeCell ref="A13:C13"/>
    <mergeCell ref="A12:C12"/>
    <mergeCell ref="N17:O17"/>
    <mergeCell ref="A21:C21"/>
    <mergeCell ref="D8:O8"/>
    <mergeCell ref="D9:E9"/>
    <mergeCell ref="D10:E10"/>
    <mergeCell ref="F9:K9"/>
    <mergeCell ref="F10:G10"/>
    <mergeCell ref="H10:I10"/>
    <mergeCell ref="J10:K10"/>
    <mergeCell ref="L10:M10"/>
    <mergeCell ref="N10:O10"/>
    <mergeCell ref="A20:C20"/>
    <mergeCell ref="L16:O16"/>
    <mergeCell ref="L9:O9"/>
    <mergeCell ref="D15:O15"/>
    <mergeCell ref="D16:E16"/>
    <mergeCell ref="F16:K16"/>
    <mergeCell ref="F17:G17"/>
    <mergeCell ref="H17:I17"/>
    <mergeCell ref="J17:K17"/>
    <mergeCell ref="L17:M17"/>
  </mergeCells>
  <phoneticPr fontId="4"/>
  <conditionalFormatting sqref="A4:C5">
    <cfRule type="endsWith" dxfId="4" priority="1" operator="endsWith" text="1・2の両方">
      <formula>RIGHT(A4,LEN("1・2の両方"))="1・2の両方"</formula>
    </cfRule>
    <cfRule type="endsWith" dxfId="3" priority="2" operator="endsWith" text="2のみ">
      <formula>RIGHT(A4,LEN("2のみ"))="2のみ"</formula>
    </cfRule>
    <cfRule type="endsWith" dxfId="2" priority="3" operator="endsWith" text="1のみ">
      <formula>RIGHT(A4,LEN("1のみ"))="1のみ"</formula>
    </cfRule>
    <cfRule type="endsWith" dxfId="1" priority="4" operator="endsWith" text="使用しない">
      <formula>RIGHT(A4,LEN("使用しない"))="使用しない"</formula>
    </cfRule>
    <cfRule type="endsWith" dxfId="0" priority="5" operator="endsWith" text="使用する">
      <formula>RIGHT(A4,LEN("使用する"))="使用する"</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記入項目</vt:lpstr>
      <vt:lpstr>使用許可申請書</vt:lpstr>
      <vt:lpstr>使用許可書</vt:lpstr>
      <vt:lpstr>料金表</vt:lpstr>
      <vt:lpstr>使用許可書!Print_Area</vt:lpstr>
      <vt:lpstr>使用許可申請書!Print_Area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"大東市 青少年協会" &lt;ysdaito@ysdnet.ne.jp&gt;</dc:creator>
  <cp:lastModifiedBy>yoshihiro hagiya</cp:lastModifiedBy>
  <cp:revision/>
  <cp:lastPrinted>2023-04-24T03:29:02Z</cp:lastPrinted>
  <dcterms:created xsi:type="dcterms:W3CDTF">2013-06-28T03:55:29Z</dcterms:created>
  <dcterms:modified xsi:type="dcterms:W3CDTF">2023-04-24T03:31:19Z</dcterms:modified>
</cp:coreProperties>
</file>